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_lo\Dropbox\32 PMA Humedales Bogota\32.3 Productos\Producto 57\La Vaca\"/>
    </mc:Choice>
  </mc:AlternateContent>
  <xr:revisionPtr revIDLastSave="0" documentId="13_ncr:1_{B77E2F03-F0CB-4F70-BBA1-58D62BAF31FB}" xr6:coauthVersionLast="47" xr6:coauthVersionMax="47" xr10:uidLastSave="{00000000-0000-0000-0000-000000000000}"/>
  <bookViews>
    <workbookView xWindow="-22140" yWindow="-3195" windowWidth="21600" windowHeight="13800" activeTab="4" xr2:uid="{C2E7A8BC-B251-234E-90F6-A693C4F3D658}"/>
  </bookViews>
  <sheets>
    <sheet name="Zoo cuanti Pre" sheetId="4" r:id="rId1"/>
    <sheet name="Zoo cuanti " sheetId="5" r:id="rId2"/>
    <sheet name="Biodiversidad" sheetId="9" r:id="rId3"/>
    <sheet name="Zoo cuanti Vaca" sheetId="6" r:id="rId4"/>
    <sheet name="Dendro Vaca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5" l="1"/>
  <c r="R3" i="5" l="1"/>
  <c r="S3" i="5"/>
  <c r="T3" i="5"/>
  <c r="R4" i="5"/>
  <c r="S4" i="5"/>
  <c r="T4" i="5"/>
  <c r="R5" i="5"/>
  <c r="S5" i="5"/>
  <c r="T5" i="5"/>
  <c r="R6" i="5"/>
  <c r="S6" i="5"/>
  <c r="T6" i="5"/>
  <c r="R7" i="5"/>
  <c r="S7" i="5"/>
  <c r="T7" i="5"/>
  <c r="R8" i="5"/>
  <c r="S8" i="5"/>
  <c r="T8" i="5"/>
  <c r="R9" i="5"/>
  <c r="S9" i="5"/>
  <c r="T9" i="5"/>
  <c r="R10" i="5"/>
  <c r="S10" i="5"/>
  <c r="T10" i="5"/>
  <c r="R11" i="5"/>
  <c r="S11" i="5"/>
  <c r="T11" i="5"/>
  <c r="R12" i="5"/>
  <c r="S12" i="5"/>
  <c r="T12" i="5"/>
  <c r="R13" i="5"/>
  <c r="S13" i="5"/>
  <c r="T13" i="5"/>
  <c r="R14" i="5"/>
  <c r="S14" i="5"/>
  <c r="T14" i="5"/>
  <c r="R15" i="5"/>
  <c r="S15" i="5"/>
  <c r="T15" i="5"/>
  <c r="R16" i="5"/>
  <c r="S16" i="5"/>
  <c r="T16" i="5"/>
  <c r="R17" i="5"/>
  <c r="S17" i="5"/>
  <c r="T17" i="5"/>
  <c r="R18" i="5"/>
  <c r="S18" i="5"/>
  <c r="T18" i="5"/>
  <c r="R19" i="5"/>
  <c r="S19" i="5"/>
  <c r="T19" i="5"/>
  <c r="R20" i="5"/>
  <c r="S20" i="5"/>
  <c r="T20" i="5"/>
  <c r="R21" i="5"/>
  <c r="S21" i="5"/>
  <c r="T21" i="5"/>
  <c r="R22" i="5"/>
  <c r="S22" i="5"/>
  <c r="T22" i="5"/>
  <c r="R23" i="5"/>
  <c r="S23" i="5"/>
  <c r="T2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3" i="5"/>
  <c r="AG2" i="10"/>
  <c r="AH2" i="10"/>
  <c r="AI2" i="10"/>
  <c r="AG3" i="10"/>
  <c r="AH3" i="10"/>
  <c r="AI3" i="10"/>
  <c r="AG4" i="10"/>
  <c r="AG16" i="10" s="1"/>
  <c r="AH4" i="10"/>
  <c r="AH16" i="10" s="1"/>
  <c r="AI4" i="10"/>
  <c r="AG5" i="10"/>
  <c r="AH5" i="10"/>
  <c r="AI5" i="10"/>
  <c r="AG6" i="10"/>
  <c r="AH6" i="10"/>
  <c r="AI6" i="10"/>
  <c r="AI16" i="10" s="1"/>
  <c r="AG7" i="10"/>
  <c r="AH7" i="10"/>
  <c r="AI7" i="10"/>
  <c r="AG8" i="10"/>
  <c r="AH8" i="10"/>
  <c r="AI8" i="10"/>
  <c r="AG9" i="10"/>
  <c r="AH9" i="10"/>
  <c r="AI9" i="10"/>
  <c r="AG10" i="10"/>
  <c r="AH10" i="10"/>
  <c r="AI10" i="10"/>
  <c r="AG11" i="10"/>
  <c r="AH11" i="10"/>
  <c r="AI11" i="10"/>
  <c r="AG12" i="10"/>
  <c r="AH12" i="10"/>
  <c r="AI12" i="10"/>
  <c r="AG13" i="10"/>
  <c r="AH13" i="10"/>
  <c r="AI13" i="10"/>
  <c r="AG14" i="10"/>
  <c r="AH14" i="10"/>
  <c r="AI14" i="10"/>
  <c r="AG15" i="10"/>
  <c r="AH15" i="10"/>
  <c r="AI15" i="10"/>
  <c r="AF16" i="10"/>
  <c r="AF3" i="10"/>
  <c r="AF4" i="10"/>
  <c r="AF5" i="10"/>
  <c r="AF6" i="10"/>
  <c r="AF7" i="10"/>
  <c r="AF8" i="10"/>
  <c r="AF9" i="10"/>
  <c r="AF10" i="10"/>
  <c r="AF11" i="10"/>
  <c r="AF12" i="10"/>
  <c r="AF13" i="10"/>
  <c r="AF14" i="10"/>
  <c r="AF15" i="10"/>
  <c r="AF2" i="10"/>
  <c r="AC16" i="10"/>
  <c r="AD16" i="10"/>
  <c r="AE16" i="10"/>
  <c r="AB16" i="10"/>
  <c r="O2" i="10"/>
  <c r="P2" i="10"/>
  <c r="Q2" i="10"/>
  <c r="O3" i="10"/>
  <c r="P3" i="10"/>
  <c r="Q3" i="10"/>
  <c r="O4" i="10"/>
  <c r="O16" i="10" s="1"/>
  <c r="P4" i="10"/>
  <c r="P16" i="10" s="1"/>
  <c r="Q4" i="10"/>
  <c r="O5" i="10"/>
  <c r="P5" i="10"/>
  <c r="Q5" i="10"/>
  <c r="O6" i="10"/>
  <c r="P6" i="10"/>
  <c r="Q6" i="10"/>
  <c r="Q16" i="10" s="1"/>
  <c r="O7" i="10"/>
  <c r="P7" i="10"/>
  <c r="Q7" i="10"/>
  <c r="O8" i="10"/>
  <c r="P8" i="10"/>
  <c r="Q8" i="10"/>
  <c r="O9" i="10"/>
  <c r="P9" i="10"/>
  <c r="Q9" i="10"/>
  <c r="O10" i="10"/>
  <c r="P10" i="10"/>
  <c r="Q10" i="10"/>
  <c r="O11" i="10"/>
  <c r="P11" i="10"/>
  <c r="Q11" i="10"/>
  <c r="O12" i="10"/>
  <c r="P12" i="10"/>
  <c r="Q12" i="10"/>
  <c r="O13" i="10"/>
  <c r="P13" i="10"/>
  <c r="Q13" i="10"/>
  <c r="O14" i="10"/>
  <c r="P14" i="10"/>
  <c r="Q14" i="10"/>
  <c r="O15" i="10"/>
  <c r="P15" i="10"/>
  <c r="Q15" i="10"/>
  <c r="N16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2" i="10"/>
  <c r="K16" i="10"/>
  <c r="L16" i="10"/>
  <c r="M16" i="10"/>
  <c r="J16" i="10"/>
  <c r="O2" i="6"/>
  <c r="O16" i="6" s="1"/>
  <c r="P2" i="6"/>
  <c r="P16" i="6" s="1"/>
  <c r="Q2" i="6"/>
  <c r="O3" i="6"/>
  <c r="P3" i="6"/>
  <c r="Q3" i="6"/>
  <c r="O4" i="6"/>
  <c r="P4" i="6"/>
  <c r="Q4" i="6"/>
  <c r="Q16" i="6" s="1"/>
  <c r="O5" i="6"/>
  <c r="P5" i="6"/>
  <c r="Q5" i="6"/>
  <c r="O6" i="6"/>
  <c r="P6" i="6"/>
  <c r="Q6" i="6"/>
  <c r="O7" i="6"/>
  <c r="P7" i="6"/>
  <c r="Q7" i="6"/>
  <c r="O8" i="6"/>
  <c r="P8" i="6"/>
  <c r="Q8" i="6"/>
  <c r="O9" i="6"/>
  <c r="P9" i="6"/>
  <c r="Q9" i="6"/>
  <c r="O10" i="6"/>
  <c r="P10" i="6"/>
  <c r="Q10" i="6"/>
  <c r="O11" i="6"/>
  <c r="P11" i="6"/>
  <c r="Q11" i="6"/>
  <c r="O12" i="6"/>
  <c r="P12" i="6"/>
  <c r="Q12" i="6"/>
  <c r="O13" i="6"/>
  <c r="P13" i="6"/>
  <c r="Q13" i="6"/>
  <c r="O14" i="6"/>
  <c r="P14" i="6"/>
  <c r="Q14" i="6"/>
  <c r="O15" i="6"/>
  <c r="P15" i="6"/>
  <c r="Q15" i="6"/>
  <c r="N16" i="6"/>
  <c r="N3" i="6"/>
  <c r="N4" i="6"/>
  <c r="N5" i="6"/>
  <c r="N6" i="6"/>
  <c r="N7" i="6"/>
  <c r="N8" i="6"/>
  <c r="N9" i="6"/>
  <c r="N10" i="6"/>
  <c r="N11" i="6"/>
  <c r="N12" i="6"/>
  <c r="N13" i="6"/>
  <c r="N14" i="6"/>
  <c r="N15" i="6"/>
  <c r="N2" i="6"/>
  <c r="C19" i="9"/>
  <c r="D19" i="9"/>
  <c r="E19" i="9"/>
  <c r="F19" i="9"/>
  <c r="G19" i="9"/>
  <c r="H19" i="9"/>
  <c r="I19" i="9"/>
  <c r="J19" i="9"/>
  <c r="B19" i="9"/>
  <c r="R24" i="5" l="1"/>
  <c r="T24" i="5"/>
  <c r="S24" i="5"/>
  <c r="X23" i="5"/>
  <c r="X20" i="5"/>
  <c r="X17" i="5"/>
  <c r="X14" i="5"/>
  <c r="X12" i="5"/>
  <c r="X9" i="5"/>
  <c r="X6" i="5"/>
  <c r="X3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W7" i="5"/>
  <c r="W6" i="5"/>
  <c r="W5" i="5"/>
  <c r="W4" i="5"/>
  <c r="W3" i="5"/>
  <c r="X21" i="5"/>
  <c r="X18" i="5"/>
  <c r="X15" i="5"/>
  <c r="X11" i="5"/>
  <c r="X8" i="5"/>
  <c r="X4" i="5"/>
  <c r="X22" i="5"/>
  <c r="X19" i="5"/>
  <c r="X16" i="5"/>
  <c r="X13" i="5"/>
  <c r="X10" i="5"/>
  <c r="X7" i="5"/>
  <c r="X5" i="5"/>
  <c r="Q24" i="5"/>
  <c r="V20" i="5" s="1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V14" i="5" l="1"/>
  <c r="V9" i="5"/>
  <c r="V22" i="5"/>
  <c r="V17" i="5"/>
  <c r="W24" i="5"/>
  <c r="V16" i="5"/>
  <c r="V10" i="5"/>
  <c r="V5" i="5"/>
  <c r="V7" i="5"/>
  <c r="V18" i="5"/>
  <c r="V13" i="5"/>
  <c r="V15" i="5"/>
  <c r="V4" i="5"/>
  <c r="X24" i="5"/>
  <c r="V21" i="5"/>
  <c r="V23" i="5"/>
  <c r="V11" i="5"/>
  <c r="Y24" i="5"/>
  <c r="V12" i="5"/>
  <c r="V19" i="5"/>
  <c r="V6" i="5"/>
  <c r="V8" i="5"/>
  <c r="U20" i="6"/>
  <c r="V20" i="6"/>
  <c r="W20" i="6"/>
  <c r="W28" i="6" s="1"/>
  <c r="U21" i="6"/>
  <c r="V21" i="6"/>
  <c r="W21" i="6"/>
  <c r="W24" i="6" s="1"/>
  <c r="U22" i="6"/>
  <c r="V22" i="6"/>
  <c r="W22" i="6"/>
  <c r="W30" i="6" s="1"/>
  <c r="U23" i="6"/>
  <c r="V23" i="6"/>
  <c r="W23" i="6"/>
  <c r="W31" i="6" s="1"/>
  <c r="T23" i="6"/>
  <c r="T22" i="6"/>
  <c r="T21" i="6"/>
  <c r="T20" i="6"/>
  <c r="O28" i="6"/>
  <c r="O29" i="6"/>
  <c r="O20" i="6"/>
  <c r="P20" i="6"/>
  <c r="Q20" i="6"/>
  <c r="Q28" i="6" s="1"/>
  <c r="O21" i="6"/>
  <c r="P21" i="6"/>
  <c r="Q21" i="6"/>
  <c r="O22" i="6"/>
  <c r="O24" i="6" s="1"/>
  <c r="O31" i="6" s="1"/>
  <c r="P22" i="6"/>
  <c r="Q22" i="6"/>
  <c r="O23" i="6"/>
  <c r="P23" i="6"/>
  <c r="Q23" i="6"/>
  <c r="Q24" i="6"/>
  <c r="Q29" i="6" s="1"/>
  <c r="I16" i="6"/>
  <c r="J16" i="6"/>
  <c r="K16" i="6"/>
  <c r="H16" i="6"/>
  <c r="N23" i="6"/>
  <c r="N22" i="6"/>
  <c r="N21" i="6"/>
  <c r="N20" i="6"/>
  <c r="N24" i="6" s="1"/>
  <c r="V24" i="5" l="1"/>
  <c r="V30" i="6"/>
  <c r="N30" i="6"/>
  <c r="N28" i="6"/>
  <c r="N32" i="6" s="1"/>
  <c r="N29" i="6"/>
  <c r="W32" i="6"/>
  <c r="P31" i="6"/>
  <c r="N31" i="6"/>
  <c r="Q31" i="6"/>
  <c r="W29" i="6"/>
  <c r="P24" i="6"/>
  <c r="P28" i="6" s="1"/>
  <c r="Q30" i="6"/>
  <c r="Q32" i="6" s="1"/>
  <c r="P30" i="6"/>
  <c r="O30" i="6"/>
  <c r="O32" i="6" s="1"/>
  <c r="V24" i="6"/>
  <c r="V31" i="6" s="1"/>
  <c r="U24" i="6"/>
  <c r="U31" i="6" s="1"/>
  <c r="T24" i="6"/>
  <c r="T31" i="6" s="1"/>
  <c r="U29" i="6" l="1"/>
  <c r="T28" i="6"/>
  <c r="U30" i="6"/>
  <c r="T29" i="6"/>
  <c r="V28" i="6"/>
  <c r="T30" i="6"/>
  <c r="U28" i="6"/>
  <c r="U32" i="6" s="1"/>
  <c r="V29" i="6"/>
  <c r="P29" i="6"/>
  <c r="P32" i="6" s="1"/>
  <c r="V32" i="6" l="1"/>
  <c r="T32" i="6"/>
</calcChain>
</file>

<file path=xl/sharedStrings.xml><?xml version="1.0" encoding="utf-8"?>
<sst xmlns="http://schemas.openxmlformats.org/spreadsheetml/2006/main" count="451" uniqueCount="98">
  <si>
    <t>CLASE</t>
  </si>
  <si>
    <t>ORDEN</t>
  </si>
  <si>
    <t>FAMILIA</t>
  </si>
  <si>
    <t>ESPECIE</t>
  </si>
  <si>
    <t>Arthropoda</t>
  </si>
  <si>
    <t>Branchiopoda</t>
  </si>
  <si>
    <t>Diplostraca</t>
  </si>
  <si>
    <t>Chydoridae</t>
  </si>
  <si>
    <t>Rotifera</t>
  </si>
  <si>
    <t>Monogonta</t>
  </si>
  <si>
    <t>Ploima</t>
  </si>
  <si>
    <t>Brachionidae</t>
  </si>
  <si>
    <t>Protozoa</t>
  </si>
  <si>
    <t>Lobosa</t>
  </si>
  <si>
    <t>Arcellinida</t>
  </si>
  <si>
    <t>Arcellidae</t>
  </si>
  <si>
    <t>Arcella dentata</t>
  </si>
  <si>
    <t>Arcella sp. 1</t>
  </si>
  <si>
    <t>Brachionus sp. 1</t>
  </si>
  <si>
    <t>Brachionus sp. 2</t>
  </si>
  <si>
    <t>Brachionus sp. 3</t>
  </si>
  <si>
    <t>Daphniidae</t>
  </si>
  <si>
    <t>Chydorus sp. 1</t>
  </si>
  <si>
    <t>Flosculariacea</t>
  </si>
  <si>
    <t>Filiniidae</t>
  </si>
  <si>
    <t>Filinia sp. 1</t>
  </si>
  <si>
    <t>Ostracoda</t>
  </si>
  <si>
    <t>Podocopida</t>
  </si>
  <si>
    <t>Cyprididae</t>
  </si>
  <si>
    <t>Heterocypris sp. 1</t>
  </si>
  <si>
    <t>Lecanidae</t>
  </si>
  <si>
    <t>Lecane bulla</t>
  </si>
  <si>
    <t>Lecane sp. 1</t>
  </si>
  <si>
    <t>Lecane sp. 2</t>
  </si>
  <si>
    <t>Lepadellida</t>
  </si>
  <si>
    <t>Lepadella sp. 1</t>
  </si>
  <si>
    <t>Maxillopoda</t>
  </si>
  <si>
    <t>Maxillopoda  N.D.</t>
  </si>
  <si>
    <t>Maxillopoda sp. 1 (estado inmaduro-Nauplio)</t>
  </si>
  <si>
    <t>Maxillopoda sp. 2 (estado inmaduro-Copepodito)</t>
  </si>
  <si>
    <t>Nematoda</t>
  </si>
  <si>
    <t>Nematoda N.D.</t>
  </si>
  <si>
    <t>Nematoda sp. 1</t>
  </si>
  <si>
    <t>Platyias quadricornis</t>
  </si>
  <si>
    <t>Synchaetidae</t>
  </si>
  <si>
    <t>Polyarthra sp. 1</t>
  </si>
  <si>
    <t>Proalidae</t>
  </si>
  <si>
    <t>Proales sp. 1</t>
  </si>
  <si>
    <t>Trichocercidae</t>
  </si>
  <si>
    <t>Trichocerca sp. 1</t>
  </si>
  <si>
    <t>Daphnia sp. 1</t>
  </si>
  <si>
    <t>Flosculariaceae</t>
  </si>
  <si>
    <t>Flosculariidae </t>
  </si>
  <si>
    <t>Ptygura</t>
  </si>
  <si>
    <t>VACA-Mira1</t>
  </si>
  <si>
    <t>VACA-Mira2</t>
  </si>
  <si>
    <t>VACA-Reb1</t>
  </si>
  <si>
    <t>VACA-Reb2</t>
  </si>
  <si>
    <t>VACA-Biof</t>
  </si>
  <si>
    <t>VACA-Sur1</t>
  </si>
  <si>
    <t>VACA-Sur2</t>
  </si>
  <si>
    <t>VAC-ArrBiof</t>
  </si>
  <si>
    <t>VAC-Mira</t>
  </si>
  <si>
    <t>VAC-Reb</t>
  </si>
  <si>
    <t>VAC-Sur</t>
  </si>
  <si>
    <t>BUR-Sec1-Euc</t>
  </si>
  <si>
    <t>BUR-Sec3</t>
  </si>
  <si>
    <t>BUR-Sec2</t>
  </si>
  <si>
    <t>BUR-Sec4AntEst</t>
  </si>
  <si>
    <t>CHIG-1</t>
  </si>
  <si>
    <t>PHYLLUM</t>
  </si>
  <si>
    <t>Nauplio</t>
  </si>
  <si>
    <t>Copepodito</t>
  </si>
  <si>
    <t>Individuals</t>
  </si>
  <si>
    <t>Dominance_D</t>
  </si>
  <si>
    <t>Evenness_e^H/S</t>
  </si>
  <si>
    <t>Brillouin</t>
  </si>
  <si>
    <t>Menhinick</t>
  </si>
  <si>
    <t>Margalef</t>
  </si>
  <si>
    <t>Fisher_alpha</t>
  </si>
  <si>
    <t>Berger-Parker</t>
  </si>
  <si>
    <t>Chao-1</t>
  </si>
  <si>
    <t>iChao-1</t>
  </si>
  <si>
    <t>ACE</t>
  </si>
  <si>
    <t>Bray</t>
  </si>
  <si>
    <t>Morisita</t>
  </si>
  <si>
    <t>Total</t>
  </si>
  <si>
    <t>Riqueza</t>
  </si>
  <si>
    <t>Shannon (H')</t>
  </si>
  <si>
    <t>Simpson (S)</t>
  </si>
  <si>
    <t>Shannon</t>
  </si>
  <si>
    <t>Pielou</t>
  </si>
  <si>
    <t>Dominanci</t>
  </si>
  <si>
    <t>Especie</t>
  </si>
  <si>
    <t>ind/l</t>
  </si>
  <si>
    <t>ind/m3</t>
  </si>
  <si>
    <t>ind/ml</t>
  </si>
  <si>
    <t>Pielou 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</si>
</sst>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43" fontId="0" fillId="0" borderId="0" xfId="1" applyFont="1"/>
    <xf numFmtId="0" fontId="0" fillId="2" borderId="0" xfId="0" applyFill="1"/>
    <xf numFmtId="1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Biodiversidad!$A$3</c:f>
              <c:strCache>
                <c:ptCount val="1"/>
                <c:pt idx="0">
                  <c:v>Shannon (H')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Biodiversidad!$B$1:$E$1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Biodiversidad!$B$3:$E$3</c:f>
              <c:numCache>
                <c:formatCode>0.00</c:formatCode>
                <c:ptCount val="4"/>
                <c:pt idx="0">
                  <c:v>0.79720000000000002</c:v>
                </c:pt>
                <c:pt idx="1">
                  <c:v>0.92</c:v>
                </c:pt>
                <c:pt idx="2">
                  <c:v>1.72</c:v>
                </c:pt>
                <c:pt idx="3">
                  <c:v>0.80630000000000002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B2-44F0-9D63-A313D25145B1}"/>
            </c:ext>
          </c:extLst>
        </c:ser>
        <c:ser>
          <c:idx val="2"/>
          <c:order val="2"/>
          <c:tx>
            <c:strRef>
              <c:f>Biodiversidad!$A$4</c:f>
              <c:strCache>
                <c:ptCount val="1"/>
                <c:pt idx="0">
                  <c:v>Pielou (J)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Biodiversidad!$B$1:$E$1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Biodiversidad!$B$4:$E$4</c:f>
              <c:numCache>
                <c:formatCode>0.00</c:formatCode>
                <c:ptCount val="4"/>
                <c:pt idx="0">
                  <c:v>0.57509999999999994</c:v>
                </c:pt>
                <c:pt idx="1">
                  <c:v>0.51339999999999997</c:v>
                </c:pt>
                <c:pt idx="2">
                  <c:v>0.71719999999999995</c:v>
                </c:pt>
                <c:pt idx="3">
                  <c:v>0.7339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B2-44F0-9D63-A313D25145B1}"/>
            </c:ext>
          </c:extLst>
        </c:ser>
        <c:ser>
          <c:idx val="3"/>
          <c:order val="3"/>
          <c:tx>
            <c:strRef>
              <c:f>Biodiversidad!$A$5</c:f>
              <c:strCache>
                <c:ptCount val="1"/>
                <c:pt idx="0">
                  <c:v>Simpson (S)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Biodiversidad!$B$1:$E$1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Biodiversidad!$B$5:$E$5</c:f>
              <c:numCache>
                <c:formatCode>0.00</c:formatCode>
                <c:ptCount val="4"/>
                <c:pt idx="0">
                  <c:v>0.57389999999999997</c:v>
                </c:pt>
                <c:pt idx="1">
                  <c:v>0.54410000000000003</c:v>
                </c:pt>
                <c:pt idx="2">
                  <c:v>0.23849999999999999</c:v>
                </c:pt>
                <c:pt idx="3">
                  <c:v>0.54600000000000004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B2-44F0-9D63-A313D2514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9379264"/>
        <c:axId val="969385504"/>
      </c:lineChart>
      <c:lineChart>
        <c:grouping val="standard"/>
        <c:varyColors val="0"/>
        <c:ser>
          <c:idx val="0"/>
          <c:order val="0"/>
          <c:tx>
            <c:strRef>
              <c:f>Biodiversidad!$A$2</c:f>
              <c:strCache>
                <c:ptCount val="1"/>
                <c:pt idx="0">
                  <c:v>Riqueza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Biodiversidad!$B$1:$E$1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Biodiversidad!$B$2:$E$2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11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B2-44F0-9D63-A313D2514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743808"/>
        <c:axId val="1439749632"/>
      </c:lineChart>
      <c:catAx>
        <c:axId val="96937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9385504"/>
        <c:crosses val="autoZero"/>
        <c:auto val="1"/>
        <c:lblAlgn val="ctr"/>
        <c:lblOffset val="100"/>
        <c:noMultiLvlLbl val="0"/>
      </c:catAx>
      <c:valAx>
        <c:axId val="969385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H', J y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69379264"/>
        <c:crosses val="autoZero"/>
        <c:crossBetween val="between"/>
      </c:valAx>
      <c:valAx>
        <c:axId val="14397496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39743808"/>
        <c:crosses val="max"/>
        <c:crossBetween val="between"/>
      </c:valAx>
      <c:catAx>
        <c:axId val="143974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97496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Riqueza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Biodiversidad!$B$28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numRef>
              <c:f>Biodiversidad!$A$29:$A$31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Biodiversidad!$B$29:$B$31</c:f>
              <c:numCache>
                <c:formatCode>General</c:formatCode>
                <c:ptCount val="3"/>
                <c:pt idx="0">
                  <c:v>9</c:v>
                </c:pt>
                <c:pt idx="1">
                  <c:v>17</c:v>
                </c:pt>
                <c:pt idx="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7-4880-B3C1-41F97C01F2A1}"/>
            </c:ext>
          </c:extLst>
        </c:ser>
        <c:ser>
          <c:idx val="1"/>
          <c:order val="1"/>
          <c:tx>
            <c:strRef>
              <c:f>Biodiversidad!$C$28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Biodiversidad!$A$29:$A$31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Biodiversidad!$C$29:$C$31</c:f>
              <c:numCache>
                <c:formatCode>General</c:formatCode>
                <c:ptCount val="3"/>
                <c:pt idx="0">
                  <c:v>1</c:v>
                </c:pt>
                <c:pt idx="1">
                  <c:v>15</c:v>
                </c:pt>
                <c:pt idx="2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7-4880-B3C1-41F97C01F2A1}"/>
            </c:ext>
          </c:extLst>
        </c:ser>
        <c:ser>
          <c:idx val="2"/>
          <c:order val="2"/>
          <c:tx>
            <c:strRef>
              <c:f>Biodiversidad!$D$28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Biodiversidad!$A$29:$A$31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Biodiversidad!$D$29:$D$31</c:f>
              <c:numCache>
                <c:formatCode>General</c:formatCode>
                <c:ptCount val="3"/>
                <c:pt idx="0">
                  <c:v>13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7-4880-B3C1-41F97C01F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345744"/>
        <c:axId val="409339920"/>
      </c:lineChart>
      <c:catAx>
        <c:axId val="4093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39920"/>
        <c:crosses val="autoZero"/>
        <c:auto val="1"/>
        <c:lblAlgn val="ctr"/>
        <c:lblOffset val="100"/>
        <c:noMultiLvlLbl val="0"/>
      </c:catAx>
      <c:valAx>
        <c:axId val="409339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4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Diversidad de Shannon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Biodiversidad!$B$28</c:f>
              <c:strCache>
                <c:ptCount val="1"/>
                <c:pt idx="0">
                  <c:v>VAC-Mira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rgbClr val="002060"/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00206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E728-4E07-A37C-F352203E00E1}"/>
              </c:ext>
            </c:extLst>
          </c:dPt>
          <c:cat>
            <c:numRef>
              <c:f>Biodiversidad!$A$33:$A$35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Biodiversidad!$B$33:$B$35</c:f>
              <c:numCache>
                <c:formatCode>_(* #,##0.00_);_(* \(#,##0.00\);_(* "-"??_);_(@_)</c:formatCode>
                <c:ptCount val="3"/>
                <c:pt idx="0">
                  <c:v>1.38</c:v>
                </c:pt>
                <c:pt idx="1">
                  <c:v>0.96</c:v>
                </c:pt>
                <c:pt idx="2" formatCode="0.00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7-4880-B3C1-41F97C01F2A1}"/>
            </c:ext>
          </c:extLst>
        </c:ser>
        <c:ser>
          <c:idx val="1"/>
          <c:order val="1"/>
          <c:tx>
            <c:strRef>
              <c:f>Biodiversidad!$C$28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Biodiversidad!$A$33:$A$35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Biodiversidad!$C$33:$C$35</c:f>
              <c:numCache>
                <c:formatCode>_(* #,##0.00_);_(* \(#,##0.00\);_(* "-"??_);_(@_)</c:formatCode>
                <c:ptCount val="3"/>
                <c:pt idx="0">
                  <c:v>0</c:v>
                </c:pt>
                <c:pt idx="1">
                  <c:v>2.34</c:v>
                </c:pt>
                <c:pt idx="2" formatCode="0.00">
                  <c:v>1.72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7-4880-B3C1-41F97C01F2A1}"/>
            </c:ext>
          </c:extLst>
        </c:ser>
        <c:ser>
          <c:idx val="2"/>
          <c:order val="2"/>
          <c:tx>
            <c:strRef>
              <c:f>Biodiversidad!$D$28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Biodiversidad!$A$33:$A$35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Biodiversidad!$D$33:$D$35</c:f>
              <c:numCache>
                <c:formatCode>General</c:formatCode>
                <c:ptCount val="3"/>
                <c:pt idx="0">
                  <c:v>0.48</c:v>
                </c:pt>
                <c:pt idx="1">
                  <c:v>0.87</c:v>
                </c:pt>
                <c:pt idx="2" formatCode="0.00">
                  <c:v>0.80630000000000002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7-4880-B3C1-41F97C01F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345744"/>
        <c:axId val="409339920"/>
      </c:lineChart>
      <c:catAx>
        <c:axId val="4093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39920"/>
        <c:crosses val="autoZero"/>
        <c:auto val="1"/>
        <c:lblAlgn val="ctr"/>
        <c:lblOffset val="100"/>
        <c:noMultiLvlLbl val="0"/>
      </c:catAx>
      <c:valAx>
        <c:axId val="409339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4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Equidad de Pielou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Biodiversidad!$B$28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rgbClr val="002060"/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728-4E07-A37C-F352203E00E1}"/>
              </c:ext>
            </c:extLst>
          </c:dPt>
          <c:cat>
            <c:numRef>
              <c:f>Biodiversidad!$A$37:$A$39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Biodiversidad!$B$37:$B$39</c:f>
              <c:numCache>
                <c:formatCode>0.00</c:formatCode>
                <c:ptCount val="3"/>
                <c:pt idx="0">
                  <c:v>0.63</c:v>
                </c:pt>
                <c:pt idx="1">
                  <c:v>0.34</c:v>
                </c:pt>
                <c:pt idx="2">
                  <c:v>0.51339999999999997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7-4880-B3C1-41F97C01F2A1}"/>
            </c:ext>
          </c:extLst>
        </c:ser>
        <c:ser>
          <c:idx val="1"/>
          <c:order val="1"/>
          <c:tx>
            <c:strRef>
              <c:f>Biodiversidad!$C$28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Biodiversidad!$A$37:$A$39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Biodiversidad!$C$37:$C$39</c:f>
              <c:numCache>
                <c:formatCode>0.00</c:formatCode>
                <c:ptCount val="3"/>
                <c:pt idx="0">
                  <c:v>0</c:v>
                </c:pt>
                <c:pt idx="1">
                  <c:v>0.86</c:v>
                </c:pt>
                <c:pt idx="2">
                  <c:v>0.71719999999999995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7-4880-B3C1-41F97C01F2A1}"/>
            </c:ext>
          </c:extLst>
        </c:ser>
        <c:ser>
          <c:idx val="2"/>
          <c:order val="2"/>
          <c:tx>
            <c:strRef>
              <c:f>Biodiversidad!$D$28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Biodiversidad!$A$37:$A$39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Biodiversidad!$D$37:$D$39</c:f>
              <c:numCache>
                <c:formatCode>General</c:formatCode>
                <c:ptCount val="3"/>
                <c:pt idx="0">
                  <c:v>1.0900000000000001</c:v>
                </c:pt>
                <c:pt idx="1">
                  <c:v>0.49</c:v>
                </c:pt>
                <c:pt idx="2" formatCode="0.00">
                  <c:v>0.7339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7-4880-B3C1-41F97C01F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345744"/>
        <c:axId val="409339920"/>
      </c:lineChart>
      <c:catAx>
        <c:axId val="4093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39920"/>
        <c:crosses val="autoZero"/>
        <c:auto val="1"/>
        <c:lblAlgn val="ctr"/>
        <c:lblOffset val="100"/>
        <c:noMultiLvlLbl val="0"/>
      </c:catAx>
      <c:valAx>
        <c:axId val="4093399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4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Dominancia de Simpson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Biodiversidad!$B$28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rgbClr val="002060"/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728-4E07-A37C-F352203E00E1}"/>
              </c:ext>
            </c:extLst>
          </c:dPt>
          <c:cat>
            <c:numRef>
              <c:f>Biodiversidad!$A$41:$A$43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Biodiversidad!$B$41:$B$43</c:f>
              <c:numCache>
                <c:formatCode>0.00</c:formatCode>
                <c:ptCount val="3"/>
                <c:pt idx="0">
                  <c:v>0.3</c:v>
                </c:pt>
                <c:pt idx="1">
                  <c:v>0.61</c:v>
                </c:pt>
                <c:pt idx="2">
                  <c:v>0.54410000000000003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7-4880-B3C1-41F97C01F2A1}"/>
            </c:ext>
          </c:extLst>
        </c:ser>
        <c:ser>
          <c:idx val="1"/>
          <c:order val="1"/>
          <c:tx>
            <c:strRef>
              <c:f>Biodiversidad!$C$28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Biodiversidad!$A$41:$A$43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Biodiversidad!$C$41:$C$43</c:f>
              <c:numCache>
                <c:formatCode>0.00</c:formatCode>
                <c:ptCount val="3"/>
                <c:pt idx="0">
                  <c:v>0</c:v>
                </c:pt>
                <c:pt idx="1">
                  <c:v>0.12</c:v>
                </c:pt>
                <c:pt idx="2">
                  <c:v>0.23849999999999999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7-4880-B3C1-41F97C01F2A1}"/>
            </c:ext>
          </c:extLst>
        </c:ser>
        <c:ser>
          <c:idx val="2"/>
          <c:order val="2"/>
          <c:tx>
            <c:strRef>
              <c:f>Biodiversidad!$D$28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Biodiversidad!$A$41:$A$43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2022</c:v>
                </c:pt>
              </c:numCache>
            </c:numRef>
          </c:cat>
          <c:val>
            <c:numRef>
              <c:f>Biodiversidad!$D$41:$D$43</c:f>
              <c:numCache>
                <c:formatCode>General</c:formatCode>
                <c:ptCount val="3"/>
                <c:pt idx="0">
                  <c:v>0.83</c:v>
                </c:pt>
                <c:pt idx="1">
                  <c:v>0.59</c:v>
                </c:pt>
                <c:pt idx="2" formatCode="0.00">
                  <c:v>0.54600000000000004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7-4880-B3C1-41F97C01F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345744"/>
        <c:axId val="409339920"/>
      </c:lineChart>
      <c:catAx>
        <c:axId val="4093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39920"/>
        <c:crosses val="autoZero"/>
        <c:auto val="1"/>
        <c:lblAlgn val="ctr"/>
        <c:lblOffset val="100"/>
        <c:noMultiLvlLbl val="0"/>
      </c:catAx>
      <c:valAx>
        <c:axId val="4093399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0934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'Zoo cuanti Vaca'!$M$20</c:f>
              <c:strCache>
                <c:ptCount val="1"/>
                <c:pt idx="0">
                  <c:v>Diplostraca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Vaca'!$N$19:$Q$19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Vaca'!$N$20:$Q$20</c:f>
              <c:numCache>
                <c:formatCode>0.0</c:formatCode>
                <c:ptCount val="4"/>
                <c:pt idx="0">
                  <c:v>1.7</c:v>
                </c:pt>
                <c:pt idx="1">
                  <c:v>0.63</c:v>
                </c:pt>
                <c:pt idx="2">
                  <c:v>0.35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8-4CCA-B3B0-B132EDCE0AA5}"/>
            </c:ext>
          </c:extLst>
        </c:ser>
        <c:ser>
          <c:idx val="1"/>
          <c:order val="1"/>
          <c:tx>
            <c:strRef>
              <c:f>'Zoo cuanti Vaca'!$M$21</c:f>
              <c:strCache>
                <c:ptCount val="1"/>
                <c:pt idx="0">
                  <c:v>Arcellinida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Vaca'!$N$19:$Q$19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Vaca'!$N$21:$Q$21</c:f>
              <c:numCache>
                <c:formatCode>0.0</c:formatCode>
                <c:ptCount val="4"/>
                <c:pt idx="0">
                  <c:v>1.7</c:v>
                </c:pt>
                <c:pt idx="1">
                  <c:v>1.47</c:v>
                </c:pt>
                <c:pt idx="2">
                  <c:v>4.0999999999999996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8-4CCA-B3B0-B132EDCE0AA5}"/>
            </c:ext>
          </c:extLst>
        </c:ser>
        <c:ser>
          <c:idx val="2"/>
          <c:order val="2"/>
          <c:tx>
            <c:strRef>
              <c:f>'Zoo cuanti Vaca'!$M$22</c:f>
              <c:strCache>
                <c:ptCount val="1"/>
                <c:pt idx="0">
                  <c:v>Flosculariacea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Vaca'!$N$19:$Q$19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Vaca'!$N$22:$Q$22</c:f>
              <c:numCache>
                <c:formatCode>0.0</c:formatCode>
                <c:ptCount val="4"/>
                <c:pt idx="0">
                  <c:v>8.5</c:v>
                </c:pt>
                <c:pt idx="1">
                  <c:v>6.8100000000000005</c:v>
                </c:pt>
                <c:pt idx="2">
                  <c:v>7.2750000000000004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8-4CCA-B3B0-B132EDCE0AA5}"/>
            </c:ext>
          </c:extLst>
        </c:ser>
        <c:ser>
          <c:idx val="3"/>
          <c:order val="3"/>
          <c:tx>
            <c:strRef>
              <c:f>'Zoo cuanti Vaca'!$M$23</c:f>
              <c:strCache>
                <c:ptCount val="1"/>
                <c:pt idx="0">
                  <c:v>Ploima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'Zoo cuanti Vaca'!$N$19:$Q$19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Vaca'!$N$23:$Q$23</c:f>
              <c:numCache>
                <c:formatCode>0.0</c:formatCode>
                <c:ptCount val="4"/>
                <c:pt idx="0">
                  <c:v>32.299999999999997</c:v>
                </c:pt>
                <c:pt idx="1">
                  <c:v>31.32</c:v>
                </c:pt>
                <c:pt idx="2">
                  <c:v>18.062500000000004</c:v>
                </c:pt>
                <c:pt idx="3">
                  <c:v>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28-4CCA-B3B0-B132EDCE0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67965424"/>
        <c:axId val="667966256"/>
      </c:barChart>
      <c:lineChart>
        <c:grouping val="standard"/>
        <c:varyColors val="0"/>
        <c:ser>
          <c:idx val="4"/>
          <c:order val="4"/>
          <c:tx>
            <c:strRef>
              <c:f>'Zoo cuanti Vaca'!$M$24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'Zoo cuanti Vaca'!$N$19:$Q$19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Vaca'!$N$24:$Q$24</c:f>
              <c:numCache>
                <c:formatCode>0.0</c:formatCode>
                <c:ptCount val="4"/>
                <c:pt idx="0">
                  <c:v>44.199999999999996</c:v>
                </c:pt>
                <c:pt idx="1">
                  <c:v>40.230000000000004</c:v>
                </c:pt>
                <c:pt idx="2">
                  <c:v>29.787500000000001</c:v>
                </c:pt>
                <c:pt idx="3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28-4CCA-B3B0-B132EDCE0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005136"/>
        <c:axId val="578009712"/>
      </c:lineChart>
      <c:catAx>
        <c:axId val="66796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7966256"/>
        <c:crosses val="autoZero"/>
        <c:auto val="1"/>
        <c:lblAlgn val="ctr"/>
        <c:lblOffset val="100"/>
        <c:noMultiLvlLbl val="0"/>
      </c:catAx>
      <c:valAx>
        <c:axId val="667966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Abundancia relativa por orden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7965424"/>
        <c:crosses val="autoZero"/>
        <c:crossBetween val="between"/>
      </c:valAx>
      <c:valAx>
        <c:axId val="5780097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Abundancia total (ind/l)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78005136"/>
        <c:crosses val="max"/>
        <c:crossBetween val="between"/>
      </c:valAx>
      <c:catAx>
        <c:axId val="578005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8009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'Zoo cuanti Vaca'!$M$20</c:f>
              <c:strCache>
                <c:ptCount val="1"/>
                <c:pt idx="0">
                  <c:v>Diplostraca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Vaca'!$T$19:$W$19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Vaca'!$T$20:$W$20</c:f>
              <c:numCache>
                <c:formatCode>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8-4CCA-B3B0-B132EDCE0AA5}"/>
            </c:ext>
          </c:extLst>
        </c:ser>
        <c:ser>
          <c:idx val="1"/>
          <c:order val="1"/>
          <c:tx>
            <c:strRef>
              <c:f>'Zoo cuanti Vaca'!$M$21</c:f>
              <c:strCache>
                <c:ptCount val="1"/>
                <c:pt idx="0">
                  <c:v>Arcellinida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Vaca'!$T$19:$W$19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Vaca'!$T$21:$W$21</c:f>
              <c:numCache>
                <c:formatCode>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8-4CCA-B3B0-B132EDCE0AA5}"/>
            </c:ext>
          </c:extLst>
        </c:ser>
        <c:ser>
          <c:idx val="2"/>
          <c:order val="2"/>
          <c:tx>
            <c:strRef>
              <c:f>'Zoo cuanti Vaca'!$M$22</c:f>
              <c:strCache>
                <c:ptCount val="1"/>
                <c:pt idx="0">
                  <c:v>Flosculariacea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'Zoo cuanti Vaca'!$T$19:$W$19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Vaca'!$T$22:$W$22</c:f>
              <c:numCache>
                <c:formatCode>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8-4CCA-B3B0-B132EDCE0AA5}"/>
            </c:ext>
          </c:extLst>
        </c:ser>
        <c:ser>
          <c:idx val="3"/>
          <c:order val="3"/>
          <c:tx>
            <c:strRef>
              <c:f>'Zoo cuanti Vaca'!$M$23</c:f>
              <c:strCache>
                <c:ptCount val="1"/>
                <c:pt idx="0">
                  <c:v>Ploima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'Zoo cuanti Vaca'!$T$19:$W$19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'Zoo cuanti Vaca'!$T$23:$W$23</c:f>
              <c:numCache>
                <c:formatCode>0</c:formatCode>
                <c:ptCount val="4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28-4CCA-B3B0-B132EDCE0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67965424"/>
        <c:axId val="667966256"/>
      </c:barChart>
      <c:catAx>
        <c:axId val="66796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7966256"/>
        <c:crosses val="autoZero"/>
        <c:auto val="1"/>
        <c:lblAlgn val="ctr"/>
        <c:lblOffset val="100"/>
        <c:noMultiLvlLbl val="0"/>
      </c:catAx>
      <c:valAx>
        <c:axId val="667966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796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74611</xdr:colOff>
      <xdr:row>16</xdr:row>
      <xdr:rowOff>158750</xdr:rowOff>
    </xdr:from>
    <xdr:to>
      <xdr:col>18</xdr:col>
      <xdr:colOff>164061</xdr:colOff>
      <xdr:row>34</xdr:row>
      <xdr:rowOff>158300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CD115B8-1B93-5FFB-9211-24E3E94284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26987</xdr:colOff>
      <xdr:row>36</xdr:row>
      <xdr:rowOff>76200</xdr:rowOff>
    </xdr:from>
    <xdr:to>
      <xdr:col>12</xdr:col>
      <xdr:colOff>550862</xdr:colOff>
      <xdr:row>50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B1B3279-24C4-8AFE-4F46-BC3FD09781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39687</xdr:colOff>
      <xdr:row>35</xdr:row>
      <xdr:rowOff>190500</xdr:rowOff>
    </xdr:from>
    <xdr:to>
      <xdr:col>18</xdr:col>
      <xdr:colOff>560387</xdr:colOff>
      <xdr:row>49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3A47022-A11A-3837-2D71-DEDA02D177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11112</xdr:colOff>
      <xdr:row>53</xdr:row>
      <xdr:rowOff>0</xdr:rowOff>
    </xdr:from>
    <xdr:to>
      <xdr:col>12</xdr:col>
      <xdr:colOff>534987</xdr:colOff>
      <xdr:row>66</xdr:row>
      <xdr:rowOff>142875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8E61A11-DD51-B9B7-0097-63A34D5F91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274637</xdr:colOff>
      <xdr:row>53</xdr:row>
      <xdr:rowOff>28575</xdr:rowOff>
    </xdr:from>
    <xdr:to>
      <xdr:col>18</xdr:col>
      <xdr:colOff>801687</xdr:colOff>
      <xdr:row>66</xdr:row>
      <xdr:rowOff>168275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053620-D056-2349-8253-B3BDE9680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96837</xdr:colOff>
      <xdr:row>34</xdr:row>
      <xdr:rowOff>38100</xdr:rowOff>
    </xdr:from>
    <xdr:to>
      <xdr:col>17</xdr:col>
      <xdr:colOff>371475</xdr:colOff>
      <xdr:row>50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530CD7-33BD-D1C7-9B82-E6B3A82B92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773112</xdr:colOff>
      <xdr:row>34</xdr:row>
      <xdr:rowOff>9525</xdr:rowOff>
    </xdr:from>
    <xdr:to>
      <xdr:col>24</xdr:col>
      <xdr:colOff>377825</xdr:colOff>
      <xdr:row>50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BCF845D-D91B-6AEF-5FF2-B594EDE68E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2</xdr:row>
      <xdr:rowOff>0</xdr:rowOff>
    </xdr:from>
    <xdr:to>
      <xdr:col>24</xdr:col>
      <xdr:colOff>485309</xdr:colOff>
      <xdr:row>23</xdr:row>
      <xdr:rowOff>180427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558965-8413-BF13-6C36-457A85F3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0" y="400050"/>
          <a:ext cx="3723809" cy="43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25</xdr:row>
      <xdr:rowOff>63500</xdr:rowOff>
    </xdr:from>
    <xdr:to>
      <xdr:col>4</xdr:col>
      <xdr:colOff>647234</xdr:colOff>
      <xdr:row>47</xdr:row>
      <xdr:rowOff>47077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78EB16C-FCDA-675A-5C49-55410A2F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5064125"/>
          <a:ext cx="3723809" cy="4384127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23</xdr:col>
      <xdr:colOff>485309</xdr:colOff>
      <xdr:row>47</xdr:row>
      <xdr:rowOff>180427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0609000-719E-2C98-FBD7-DD4E32BD0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67375" y="5200650"/>
          <a:ext cx="3723809" cy="4380952"/>
        </a:xfrm>
        <a:prstGeom prst="rect">
          <a:avLst/>
        </a:prstGeom>
      </xdr:spPr>
    </xdr:pic>
    <xdr:clientData/>
  </xdr:twoCellAnchor>
  <xdr:twoCellAnchor>
    <xdr:from>
      <xdr:col>0</xdr:col>
      <xdr:colOff>215900</xdr:colOff>
      <xdr:row>2</xdr:row>
      <xdr:rowOff>0</xdr:rowOff>
    </xdr:from>
    <xdr:to>
      <xdr:col>4</xdr:col>
      <xdr:colOff>704384</xdr:colOff>
      <xdr:row>23</xdr:row>
      <xdr:rowOff>180427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066BD500-528F-CBAD-EDF7-ECE597314C56}"/>
            </a:ext>
          </a:extLst>
        </xdr:cNvPr>
        <xdr:cNvGrpSpPr/>
      </xdr:nvGrpSpPr>
      <xdr:grpSpPr>
        <a:xfrm>
          <a:off x="219075" y="400050"/>
          <a:ext cx="3723809" cy="4384127"/>
          <a:chOff x="215900" y="400050"/>
          <a:chExt cx="3726984" cy="4380952"/>
        </a:xfrm>
      </xdr:grpSpPr>
      <xdr:pic>
        <xdr:nvPicPr>
          <xdr:cNvPr id="2" name="Imagen 1">
            <a:extLst>
              <a:ext uri="{FF2B5EF4-FFF2-40B4-BE49-F238E27FC236}">
                <a16:creationId xmlns:a16="http://schemas.microsoft.com/office/drawing/2014/main" id="{8CE755C8-8FED-45FF-29C9-CBCE7C5118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215900" y="400050"/>
            <a:ext cx="3726984" cy="4380952"/>
          </a:xfrm>
          <a:prstGeom prst="rect">
            <a:avLst/>
          </a:prstGeom>
        </xdr:spPr>
      </xdr:pic>
      <xdr:grpSp>
        <xdr:nvGrpSpPr>
          <xdr:cNvPr id="10" name="Grupo 9">
            <a:extLst>
              <a:ext uri="{FF2B5EF4-FFF2-40B4-BE49-F238E27FC236}">
                <a16:creationId xmlns:a16="http://schemas.microsoft.com/office/drawing/2014/main" id="{056B0A95-4170-164A-94C2-D0C7CA9E0CD2}"/>
              </a:ext>
            </a:extLst>
          </xdr:cNvPr>
          <xdr:cNvGrpSpPr/>
        </xdr:nvGrpSpPr>
        <xdr:grpSpPr>
          <a:xfrm>
            <a:off x="809626" y="603249"/>
            <a:ext cx="2495550" cy="2663825"/>
            <a:chOff x="809626" y="603249"/>
            <a:chExt cx="2495550" cy="2663825"/>
          </a:xfrm>
        </xdr:grpSpPr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8E2B90D0-B2F5-23D3-6DA9-AB94404D206F}"/>
                </a:ext>
              </a:extLst>
            </xdr:cNvPr>
            <xdr:cNvSpPr txBox="1"/>
          </xdr:nvSpPr>
          <xdr:spPr>
            <a:xfrm>
              <a:off x="809626" y="603249"/>
              <a:ext cx="361950" cy="2524125"/>
            </a:xfrm>
            <a:prstGeom prst="rect">
              <a:avLst/>
            </a:prstGeom>
            <a:noFill/>
            <a:ln w="9525" cmpd="sng">
              <a:solidFill>
                <a:srgbClr val="FF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A</a:t>
              </a:r>
            </a:p>
          </xdr:txBody>
        </xdr:sp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14299A58-59F6-2F48-75B4-62EE7896FE61}"/>
                </a:ext>
              </a:extLst>
            </xdr:cNvPr>
            <xdr:cNvSpPr txBox="1"/>
          </xdr:nvSpPr>
          <xdr:spPr>
            <a:xfrm>
              <a:off x="1381126" y="609599"/>
              <a:ext cx="796924" cy="2527300"/>
            </a:xfrm>
            <a:prstGeom prst="rect">
              <a:avLst/>
            </a:prstGeom>
            <a:noFill/>
            <a:ln w="9525" cmpd="sng">
              <a:solidFill>
                <a:srgbClr val="00B05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B</a:t>
              </a:r>
            </a:p>
          </xdr:txBody>
        </xdr:sp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EE905C61-11E9-9852-4217-1CFBFC5FA6E0}"/>
                </a:ext>
              </a:extLst>
            </xdr:cNvPr>
            <xdr:cNvSpPr txBox="1"/>
          </xdr:nvSpPr>
          <xdr:spPr>
            <a:xfrm>
              <a:off x="2228852" y="619123"/>
              <a:ext cx="657223" cy="2647951"/>
            </a:xfrm>
            <a:prstGeom prst="rect">
              <a:avLst/>
            </a:prstGeom>
            <a:noFill/>
            <a:ln w="9525" cmpd="sng">
              <a:solidFill>
                <a:srgbClr val="7030A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C</a:t>
              </a:r>
            </a:p>
          </xdr:txBody>
        </xdr:sp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3421EDAF-6F5D-C78C-269B-225ECE0577F8}"/>
                </a:ext>
              </a:extLst>
            </xdr:cNvPr>
            <xdr:cNvSpPr txBox="1"/>
          </xdr:nvSpPr>
          <xdr:spPr>
            <a:xfrm>
              <a:off x="2911478" y="631823"/>
              <a:ext cx="393698" cy="2212977"/>
            </a:xfrm>
            <a:prstGeom prst="rect">
              <a:avLst/>
            </a:prstGeom>
            <a:noFill/>
            <a:ln w="9525" cmpd="sng">
              <a:solidFill>
                <a:srgbClr val="7030A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D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4AD22-21F6-491E-B802-1DAFE488FA92}">
  <dimension ref="B1:M22"/>
  <sheetViews>
    <sheetView topLeftCell="D1" workbookViewId="0">
      <selection activeCell="L12" sqref="L12:M12"/>
    </sheetView>
  </sheetViews>
  <sheetFormatPr baseColWidth="10" defaultRowHeight="15.5" x14ac:dyDescent="0.35"/>
  <cols>
    <col min="3" max="3" width="13.83203125" bestFit="1" customWidth="1"/>
    <col min="4" max="5" width="15.58203125" bestFit="1" customWidth="1"/>
    <col min="6" max="6" width="41.83203125" customWidth="1"/>
  </cols>
  <sheetData>
    <row r="1" spans="2:13" x14ac:dyDescent="0.35">
      <c r="C1" t="s">
        <v>0</v>
      </c>
      <c r="D1" t="s">
        <v>1</v>
      </c>
      <c r="E1" t="s">
        <v>2</v>
      </c>
      <c r="F1" t="s">
        <v>3</v>
      </c>
      <c r="G1" t="s">
        <v>58</v>
      </c>
      <c r="H1" t="s">
        <v>56</v>
      </c>
      <c r="I1" t="s">
        <v>57</v>
      </c>
      <c r="J1" t="s">
        <v>54</v>
      </c>
      <c r="K1" t="s">
        <v>55</v>
      </c>
      <c r="L1" t="s">
        <v>59</v>
      </c>
      <c r="M1" t="s">
        <v>60</v>
      </c>
    </row>
    <row r="2" spans="2:13" x14ac:dyDescent="0.35">
      <c r="B2" t="s">
        <v>4</v>
      </c>
      <c r="C2" t="s">
        <v>5</v>
      </c>
      <c r="D2" t="s">
        <v>6</v>
      </c>
      <c r="E2" t="s">
        <v>7</v>
      </c>
      <c r="F2" t="s">
        <v>22</v>
      </c>
      <c r="G2">
        <v>1.7</v>
      </c>
      <c r="H2">
        <v>0.7</v>
      </c>
      <c r="I2">
        <v>0</v>
      </c>
      <c r="J2">
        <v>0.36</v>
      </c>
      <c r="K2">
        <v>0.9</v>
      </c>
      <c r="L2">
        <v>0</v>
      </c>
      <c r="M2">
        <v>0</v>
      </c>
    </row>
    <row r="3" spans="2:13" x14ac:dyDescent="0.35">
      <c r="B3" t="s">
        <v>4</v>
      </c>
      <c r="C3" t="s">
        <v>5</v>
      </c>
      <c r="D3" t="s">
        <v>6</v>
      </c>
      <c r="E3" t="s">
        <v>21</v>
      </c>
      <c r="F3" t="s">
        <v>50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2:13" x14ac:dyDescent="0.35">
      <c r="B4" t="s">
        <v>4</v>
      </c>
      <c r="C4" t="s">
        <v>36</v>
      </c>
      <c r="D4" t="s">
        <v>37</v>
      </c>
      <c r="E4" t="s">
        <v>37</v>
      </c>
      <c r="F4" t="s">
        <v>38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2:13" x14ac:dyDescent="0.35">
      <c r="B5" t="s">
        <v>4</v>
      </c>
      <c r="C5" t="s">
        <v>36</v>
      </c>
      <c r="D5" t="s">
        <v>37</v>
      </c>
      <c r="E5" t="s">
        <v>37</v>
      </c>
      <c r="F5" t="s">
        <v>39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2:13" x14ac:dyDescent="0.35">
      <c r="B6" t="s">
        <v>4</v>
      </c>
      <c r="C6" t="s">
        <v>26</v>
      </c>
      <c r="D6" t="s">
        <v>27</v>
      </c>
      <c r="E6" t="s">
        <v>28</v>
      </c>
      <c r="F6" t="s">
        <v>29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2:13" x14ac:dyDescent="0.35">
      <c r="B7" t="s">
        <v>40</v>
      </c>
      <c r="C7" t="s">
        <v>41</v>
      </c>
      <c r="D7" t="s">
        <v>41</v>
      </c>
      <c r="E7" t="s">
        <v>41</v>
      </c>
      <c r="F7" t="s">
        <v>42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2:13" x14ac:dyDescent="0.35">
      <c r="B8" t="s">
        <v>12</v>
      </c>
      <c r="C8" t="s">
        <v>13</v>
      </c>
      <c r="D8" t="s">
        <v>14</v>
      </c>
      <c r="E8" t="s">
        <v>15</v>
      </c>
      <c r="F8" t="s">
        <v>16</v>
      </c>
      <c r="G8">
        <v>0</v>
      </c>
      <c r="H8">
        <v>0</v>
      </c>
      <c r="I8">
        <v>1.625</v>
      </c>
      <c r="J8">
        <v>0</v>
      </c>
      <c r="K8">
        <v>0</v>
      </c>
      <c r="L8">
        <v>0</v>
      </c>
      <c r="M8">
        <v>0</v>
      </c>
    </row>
    <row r="9" spans="2:13" x14ac:dyDescent="0.35">
      <c r="B9" t="s">
        <v>12</v>
      </c>
      <c r="C9" t="s">
        <v>13</v>
      </c>
      <c r="D9" t="s">
        <v>14</v>
      </c>
      <c r="E9" t="s">
        <v>15</v>
      </c>
      <c r="F9" t="s">
        <v>17</v>
      </c>
      <c r="G9">
        <v>1.7</v>
      </c>
      <c r="H9">
        <v>1.05</v>
      </c>
      <c r="I9">
        <v>5.5250000000000004</v>
      </c>
      <c r="J9">
        <v>1.44</v>
      </c>
      <c r="K9">
        <v>1.5</v>
      </c>
      <c r="L9">
        <v>0</v>
      </c>
      <c r="M9">
        <v>0</v>
      </c>
    </row>
    <row r="10" spans="2:13" x14ac:dyDescent="0.35">
      <c r="B10" t="s">
        <v>8</v>
      </c>
      <c r="C10" t="s">
        <v>9</v>
      </c>
      <c r="D10" t="s">
        <v>23</v>
      </c>
      <c r="E10" t="s">
        <v>24</v>
      </c>
      <c r="F10" t="s">
        <v>25</v>
      </c>
      <c r="G10">
        <v>8.5</v>
      </c>
      <c r="H10">
        <v>8.0500000000000007</v>
      </c>
      <c r="I10">
        <v>6.5</v>
      </c>
      <c r="J10">
        <v>6.12</v>
      </c>
      <c r="K10">
        <v>7.5</v>
      </c>
      <c r="L10">
        <v>0</v>
      </c>
      <c r="M10">
        <v>0</v>
      </c>
    </row>
    <row r="11" spans="2:13" x14ac:dyDescent="0.35">
      <c r="B11" t="s">
        <v>8</v>
      </c>
      <c r="C11" t="s">
        <v>9</v>
      </c>
      <c r="D11" t="s">
        <v>51</v>
      </c>
      <c r="E11" t="s">
        <v>52</v>
      </c>
      <c r="F11" t="s">
        <v>53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2:13" x14ac:dyDescent="0.35">
      <c r="B12" t="s">
        <v>8</v>
      </c>
      <c r="C12" t="s">
        <v>9</v>
      </c>
      <c r="D12" t="s">
        <v>10</v>
      </c>
      <c r="E12" t="s">
        <v>11</v>
      </c>
      <c r="F12" t="s">
        <v>18</v>
      </c>
      <c r="G12">
        <v>32.299999999999997</v>
      </c>
      <c r="H12">
        <v>12.25</v>
      </c>
      <c r="I12">
        <v>10.725</v>
      </c>
      <c r="J12">
        <v>26.28</v>
      </c>
      <c r="K12">
        <v>31.2</v>
      </c>
      <c r="L12">
        <v>0</v>
      </c>
      <c r="M12">
        <v>0.34</v>
      </c>
    </row>
    <row r="13" spans="2:13" x14ac:dyDescent="0.35">
      <c r="B13" t="s">
        <v>8</v>
      </c>
      <c r="C13" t="s">
        <v>9</v>
      </c>
      <c r="D13" t="s">
        <v>10</v>
      </c>
      <c r="E13" t="s">
        <v>11</v>
      </c>
      <c r="F13" t="s">
        <v>19</v>
      </c>
      <c r="G13">
        <v>0</v>
      </c>
      <c r="H13">
        <v>0.35</v>
      </c>
      <c r="I13">
        <v>0</v>
      </c>
      <c r="J13">
        <v>0</v>
      </c>
      <c r="K13">
        <v>0</v>
      </c>
      <c r="L13">
        <v>0</v>
      </c>
      <c r="M13">
        <v>0</v>
      </c>
    </row>
    <row r="14" spans="2:13" x14ac:dyDescent="0.35">
      <c r="B14" t="s">
        <v>8</v>
      </c>
      <c r="C14" t="s">
        <v>9</v>
      </c>
      <c r="D14" t="s">
        <v>10</v>
      </c>
      <c r="E14" t="s">
        <v>11</v>
      </c>
      <c r="F14" t="s">
        <v>20</v>
      </c>
      <c r="G14">
        <v>0</v>
      </c>
      <c r="H14">
        <v>0.35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2:13" x14ac:dyDescent="0.35">
      <c r="B15" t="s">
        <v>8</v>
      </c>
      <c r="C15" t="s">
        <v>9</v>
      </c>
      <c r="D15" t="s">
        <v>10</v>
      </c>
      <c r="E15" t="s">
        <v>11</v>
      </c>
      <c r="F15" t="s">
        <v>43</v>
      </c>
      <c r="G15">
        <v>0</v>
      </c>
      <c r="H15">
        <v>1.05</v>
      </c>
      <c r="I15">
        <v>5.85</v>
      </c>
      <c r="J15">
        <v>0</v>
      </c>
      <c r="K15">
        <v>0</v>
      </c>
      <c r="L15">
        <v>0</v>
      </c>
      <c r="M15">
        <v>0</v>
      </c>
    </row>
    <row r="16" spans="2:13" x14ac:dyDescent="0.35">
      <c r="B16" t="s">
        <v>8</v>
      </c>
      <c r="C16" t="s">
        <v>9</v>
      </c>
      <c r="D16" t="s">
        <v>10</v>
      </c>
      <c r="E16" t="s">
        <v>30</v>
      </c>
      <c r="F16" t="s">
        <v>31</v>
      </c>
      <c r="G16">
        <v>0</v>
      </c>
      <c r="H16">
        <v>0.35</v>
      </c>
      <c r="I16">
        <v>2.2749999999999999</v>
      </c>
      <c r="J16">
        <v>0</v>
      </c>
      <c r="K16">
        <v>0</v>
      </c>
      <c r="L16">
        <v>0</v>
      </c>
      <c r="M16">
        <v>0</v>
      </c>
    </row>
    <row r="17" spans="2:13" x14ac:dyDescent="0.35">
      <c r="B17" t="s">
        <v>8</v>
      </c>
      <c r="C17" t="s">
        <v>9</v>
      </c>
      <c r="D17" t="s">
        <v>10</v>
      </c>
      <c r="E17" t="s">
        <v>30</v>
      </c>
      <c r="F17" t="s">
        <v>32</v>
      </c>
      <c r="G17">
        <v>0</v>
      </c>
      <c r="H17">
        <v>0</v>
      </c>
      <c r="I17">
        <v>0.32500000000000001</v>
      </c>
      <c r="J17">
        <v>0</v>
      </c>
      <c r="K17">
        <v>0</v>
      </c>
      <c r="L17">
        <v>0</v>
      </c>
      <c r="M17">
        <v>0</v>
      </c>
    </row>
    <row r="18" spans="2:13" x14ac:dyDescent="0.35">
      <c r="B18" t="s">
        <v>8</v>
      </c>
      <c r="C18" t="s">
        <v>9</v>
      </c>
      <c r="D18" t="s">
        <v>10</v>
      </c>
      <c r="E18" t="s">
        <v>30</v>
      </c>
      <c r="F18" t="s">
        <v>33</v>
      </c>
      <c r="G18">
        <v>0</v>
      </c>
      <c r="H18">
        <v>0</v>
      </c>
      <c r="I18">
        <v>0</v>
      </c>
      <c r="J18">
        <v>0.36</v>
      </c>
      <c r="K18">
        <v>0</v>
      </c>
      <c r="L18">
        <v>0</v>
      </c>
      <c r="M18">
        <v>0</v>
      </c>
    </row>
    <row r="19" spans="2:13" x14ac:dyDescent="0.35">
      <c r="B19" t="s">
        <v>8</v>
      </c>
      <c r="C19" t="s">
        <v>9</v>
      </c>
      <c r="D19" t="s">
        <v>10</v>
      </c>
      <c r="E19" t="s">
        <v>34</v>
      </c>
      <c r="F19" t="s">
        <v>35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2:13" x14ac:dyDescent="0.35">
      <c r="B20" t="s">
        <v>8</v>
      </c>
      <c r="C20" t="s">
        <v>9</v>
      </c>
      <c r="D20" t="s">
        <v>10</v>
      </c>
      <c r="E20" t="s">
        <v>46</v>
      </c>
      <c r="F20" t="s">
        <v>47</v>
      </c>
      <c r="G20">
        <v>0</v>
      </c>
      <c r="H20">
        <v>0</v>
      </c>
      <c r="I20">
        <v>2.6</v>
      </c>
      <c r="J20">
        <v>0</v>
      </c>
      <c r="K20">
        <v>4.8</v>
      </c>
      <c r="L20">
        <v>0</v>
      </c>
      <c r="M20">
        <v>0</v>
      </c>
    </row>
    <row r="21" spans="2:13" x14ac:dyDescent="0.35">
      <c r="B21" t="s">
        <v>8</v>
      </c>
      <c r="C21" t="s">
        <v>9</v>
      </c>
      <c r="D21" t="s">
        <v>10</v>
      </c>
      <c r="E21" t="s">
        <v>44</v>
      </c>
      <c r="F21" t="s">
        <v>45</v>
      </c>
      <c r="G21">
        <v>0</v>
      </c>
      <c r="H21">
        <v>0</v>
      </c>
      <c r="I21">
        <v>0</v>
      </c>
      <c r="J21">
        <v>0</v>
      </c>
      <c r="K21">
        <v>0</v>
      </c>
      <c r="L21">
        <v>0.36</v>
      </c>
      <c r="M21">
        <v>0</v>
      </c>
    </row>
    <row r="22" spans="2:13" x14ac:dyDescent="0.35">
      <c r="B22" t="s">
        <v>8</v>
      </c>
      <c r="C22" t="s">
        <v>9</v>
      </c>
      <c r="D22" t="s">
        <v>10</v>
      </c>
      <c r="E22" t="s">
        <v>48</v>
      </c>
      <c r="F22" t="s">
        <v>49</v>
      </c>
      <c r="G22">
        <v>0</v>
      </c>
      <c r="H22">
        <v>0</v>
      </c>
      <c r="I22">
        <v>0</v>
      </c>
      <c r="J22">
        <v>0</v>
      </c>
      <c r="K22">
        <v>0</v>
      </c>
      <c r="L22">
        <v>0.72</v>
      </c>
      <c r="M22">
        <v>1.02</v>
      </c>
    </row>
  </sheetData>
  <sortState xmlns:xlrd2="http://schemas.microsoft.com/office/spreadsheetml/2017/richdata2" ref="B2:M22">
    <sortCondition ref="B2:B22"/>
    <sortCondition ref="C2:C22"/>
    <sortCondition ref="D2:D22"/>
    <sortCondition ref="E2:E22"/>
    <sortCondition ref="F2:F2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57A79-4390-463B-8142-D469E15F031F}">
  <dimension ref="B1:Y24"/>
  <sheetViews>
    <sheetView zoomScale="70" zoomScaleNormal="70" workbookViewId="0">
      <selection activeCell="V4" sqref="V4"/>
    </sheetView>
  </sheetViews>
  <sheetFormatPr baseColWidth="10" defaultRowHeight="15.5" x14ac:dyDescent="0.35"/>
  <cols>
    <col min="3" max="3" width="13.83203125" bestFit="1" customWidth="1"/>
    <col min="4" max="5" width="15.58203125" bestFit="1" customWidth="1"/>
    <col min="6" max="6" width="23.25" bestFit="1" customWidth="1"/>
    <col min="7" max="7" width="10.5" bestFit="1" customWidth="1"/>
    <col min="8" max="8" width="8.58203125" bestFit="1" customWidth="1"/>
    <col min="9" max="9" width="8" bestFit="1" customWidth="1"/>
    <col min="10" max="10" width="7.33203125" bestFit="1" customWidth="1"/>
  </cols>
  <sheetData>
    <row r="1" spans="2:25" x14ac:dyDescent="0.35">
      <c r="G1" t="s">
        <v>94</v>
      </c>
      <c r="L1" t="s">
        <v>95</v>
      </c>
      <c r="Q1" t="s">
        <v>96</v>
      </c>
    </row>
    <row r="2" spans="2:25" x14ac:dyDescent="0.35">
      <c r="B2" t="s">
        <v>70</v>
      </c>
      <c r="C2" t="s">
        <v>0</v>
      </c>
      <c r="D2" t="s">
        <v>1</v>
      </c>
      <c r="E2" t="s">
        <v>2</v>
      </c>
      <c r="F2" t="s">
        <v>3</v>
      </c>
      <c r="G2" t="s">
        <v>61</v>
      </c>
      <c r="H2" t="s">
        <v>62</v>
      </c>
      <c r="I2" t="s">
        <v>63</v>
      </c>
      <c r="J2" t="s">
        <v>64</v>
      </c>
      <c r="L2" t="s">
        <v>61</v>
      </c>
      <c r="M2" t="s">
        <v>62</v>
      </c>
      <c r="N2" t="s">
        <v>63</v>
      </c>
      <c r="O2" t="s">
        <v>64</v>
      </c>
      <c r="Q2" t="s">
        <v>61</v>
      </c>
      <c r="R2" t="s">
        <v>62</v>
      </c>
      <c r="S2" t="s">
        <v>63</v>
      </c>
      <c r="T2" t="s">
        <v>64</v>
      </c>
      <c r="V2" t="s">
        <v>61</v>
      </c>
      <c r="W2" t="s">
        <v>62</v>
      </c>
      <c r="X2" t="s">
        <v>63</v>
      </c>
      <c r="Y2" t="s">
        <v>64</v>
      </c>
    </row>
    <row r="3" spans="2:25" x14ac:dyDescent="0.35">
      <c r="B3" t="s">
        <v>4</v>
      </c>
      <c r="C3" t="s">
        <v>5</v>
      </c>
      <c r="D3" t="s">
        <v>6</v>
      </c>
      <c r="E3" t="s">
        <v>7</v>
      </c>
      <c r="F3" t="s">
        <v>22</v>
      </c>
      <c r="G3">
        <v>1.7</v>
      </c>
      <c r="H3">
        <v>0.63</v>
      </c>
      <c r="I3">
        <v>0.35</v>
      </c>
      <c r="J3">
        <v>0</v>
      </c>
      <c r="L3">
        <v>170</v>
      </c>
      <c r="M3">
        <v>63</v>
      </c>
      <c r="N3">
        <v>35</v>
      </c>
      <c r="O3">
        <v>0</v>
      </c>
      <c r="Q3">
        <f t="shared" ref="Q3:Q23" si="0">G3/1000</f>
        <v>1.6999999999999999E-3</v>
      </c>
      <c r="R3">
        <f t="shared" ref="R3:R23" si="1">H3/1000</f>
        <v>6.3000000000000003E-4</v>
      </c>
      <c r="S3">
        <f t="shared" ref="S3:S23" si="2">I3/1000</f>
        <v>3.5E-4</v>
      </c>
      <c r="T3">
        <f t="shared" ref="T3:T23" si="3">J3/1000</f>
        <v>0</v>
      </c>
      <c r="V3">
        <f t="shared" ref="V3:V23" si="4">Q3*100/Q$24</f>
        <v>3.8461538461538463</v>
      </c>
      <c r="W3">
        <f t="shared" ref="W3:W23" si="5">R3*100/R$24</f>
        <v>1.5659955257270692</v>
      </c>
      <c r="X3">
        <f t="shared" ref="X3:X23" si="6">S3*100/S$24</f>
        <v>1.1749895090222406</v>
      </c>
      <c r="Y3">
        <f t="shared" ref="Y3:Y23" si="7">T3*100/T$24</f>
        <v>0</v>
      </c>
    </row>
    <row r="4" spans="2:25" x14ac:dyDescent="0.35">
      <c r="B4" t="s">
        <v>4</v>
      </c>
      <c r="C4" t="s">
        <v>5</v>
      </c>
      <c r="D4" t="s">
        <v>6</v>
      </c>
      <c r="E4" t="s">
        <v>21</v>
      </c>
      <c r="F4" t="s">
        <v>50</v>
      </c>
      <c r="G4">
        <v>0</v>
      </c>
      <c r="H4">
        <v>0</v>
      </c>
      <c r="I4">
        <v>0</v>
      </c>
      <c r="J4">
        <v>0</v>
      </c>
      <c r="L4">
        <v>0</v>
      </c>
      <c r="M4">
        <v>0</v>
      </c>
      <c r="N4">
        <v>0</v>
      </c>
      <c r="O4">
        <v>0</v>
      </c>
      <c r="Q4">
        <f t="shared" si="0"/>
        <v>0</v>
      </c>
      <c r="R4">
        <f t="shared" si="1"/>
        <v>0</v>
      </c>
      <c r="S4">
        <f t="shared" si="2"/>
        <v>0</v>
      </c>
      <c r="T4">
        <f t="shared" si="3"/>
        <v>0</v>
      </c>
      <c r="V4">
        <f t="shared" si="4"/>
        <v>0</v>
      </c>
      <c r="W4">
        <f t="shared" si="5"/>
        <v>0</v>
      </c>
      <c r="X4">
        <f t="shared" si="6"/>
        <v>0</v>
      </c>
      <c r="Y4">
        <f t="shared" si="7"/>
        <v>0</v>
      </c>
    </row>
    <row r="5" spans="2:25" x14ac:dyDescent="0.35">
      <c r="B5" t="s">
        <v>4</v>
      </c>
      <c r="C5" t="s">
        <v>36</v>
      </c>
      <c r="D5" t="s">
        <v>37</v>
      </c>
      <c r="E5" t="s">
        <v>37</v>
      </c>
      <c r="F5" t="s">
        <v>72</v>
      </c>
      <c r="G5">
        <v>0</v>
      </c>
      <c r="H5">
        <v>0</v>
      </c>
      <c r="I5">
        <v>0</v>
      </c>
      <c r="J5">
        <v>0</v>
      </c>
      <c r="L5">
        <v>0</v>
      </c>
      <c r="M5">
        <v>0</v>
      </c>
      <c r="N5">
        <v>0</v>
      </c>
      <c r="O5">
        <v>0</v>
      </c>
      <c r="Q5">
        <f t="shared" si="0"/>
        <v>0</v>
      </c>
      <c r="R5">
        <f t="shared" si="1"/>
        <v>0</v>
      </c>
      <c r="S5">
        <f t="shared" si="2"/>
        <v>0</v>
      </c>
      <c r="T5">
        <f t="shared" si="3"/>
        <v>0</v>
      </c>
      <c r="V5">
        <f t="shared" si="4"/>
        <v>0</v>
      </c>
      <c r="W5">
        <f t="shared" si="5"/>
        <v>0</v>
      </c>
      <c r="X5">
        <f t="shared" si="6"/>
        <v>0</v>
      </c>
      <c r="Y5">
        <f t="shared" si="7"/>
        <v>0</v>
      </c>
    </row>
    <row r="6" spans="2:25" x14ac:dyDescent="0.35">
      <c r="B6" t="s">
        <v>4</v>
      </c>
      <c r="C6" t="s">
        <v>36</v>
      </c>
      <c r="D6" t="s">
        <v>37</v>
      </c>
      <c r="E6" t="s">
        <v>37</v>
      </c>
      <c r="F6" t="s">
        <v>71</v>
      </c>
      <c r="G6">
        <v>0</v>
      </c>
      <c r="H6">
        <v>0</v>
      </c>
      <c r="I6">
        <v>0</v>
      </c>
      <c r="J6">
        <v>0</v>
      </c>
      <c r="L6">
        <v>0</v>
      </c>
      <c r="M6">
        <v>0</v>
      </c>
      <c r="N6">
        <v>0</v>
      </c>
      <c r="O6">
        <v>0</v>
      </c>
      <c r="Q6">
        <f t="shared" si="0"/>
        <v>0</v>
      </c>
      <c r="R6">
        <f t="shared" si="1"/>
        <v>0</v>
      </c>
      <c r="S6">
        <f t="shared" si="2"/>
        <v>0</v>
      </c>
      <c r="T6">
        <f t="shared" si="3"/>
        <v>0</v>
      </c>
      <c r="V6">
        <f t="shared" si="4"/>
        <v>0</v>
      </c>
      <c r="W6">
        <f t="shared" si="5"/>
        <v>0</v>
      </c>
      <c r="X6">
        <f t="shared" si="6"/>
        <v>0</v>
      </c>
      <c r="Y6">
        <f t="shared" si="7"/>
        <v>0</v>
      </c>
    </row>
    <row r="7" spans="2:25" x14ac:dyDescent="0.35">
      <c r="B7" t="s">
        <v>4</v>
      </c>
      <c r="C7" t="s">
        <v>26</v>
      </c>
      <c r="D7" t="s">
        <v>27</v>
      </c>
      <c r="E7" t="s">
        <v>28</v>
      </c>
      <c r="F7" t="s">
        <v>29</v>
      </c>
      <c r="G7">
        <v>0</v>
      </c>
      <c r="H7">
        <v>0</v>
      </c>
      <c r="I7">
        <v>0</v>
      </c>
      <c r="J7">
        <v>0</v>
      </c>
      <c r="L7">
        <v>0</v>
      </c>
      <c r="M7">
        <v>0</v>
      </c>
      <c r="N7">
        <v>0</v>
      </c>
      <c r="O7">
        <v>0</v>
      </c>
      <c r="Q7">
        <f t="shared" si="0"/>
        <v>0</v>
      </c>
      <c r="R7">
        <f t="shared" si="1"/>
        <v>0</v>
      </c>
      <c r="S7">
        <f t="shared" si="2"/>
        <v>0</v>
      </c>
      <c r="T7">
        <f t="shared" si="3"/>
        <v>0</v>
      </c>
      <c r="V7">
        <f t="shared" si="4"/>
        <v>0</v>
      </c>
      <c r="W7">
        <f t="shared" si="5"/>
        <v>0</v>
      </c>
      <c r="X7">
        <f t="shared" si="6"/>
        <v>0</v>
      </c>
      <c r="Y7">
        <f t="shared" si="7"/>
        <v>0</v>
      </c>
    </row>
    <row r="8" spans="2:25" x14ac:dyDescent="0.35">
      <c r="B8" t="s">
        <v>40</v>
      </c>
      <c r="C8" t="s">
        <v>41</v>
      </c>
      <c r="D8" t="s">
        <v>41</v>
      </c>
      <c r="E8" t="s">
        <v>41</v>
      </c>
      <c r="F8" t="s">
        <v>42</v>
      </c>
      <c r="G8">
        <v>0</v>
      </c>
      <c r="H8">
        <v>0</v>
      </c>
      <c r="I8">
        <v>0</v>
      </c>
      <c r="J8">
        <v>0</v>
      </c>
      <c r="L8">
        <v>0</v>
      </c>
      <c r="M8">
        <v>0</v>
      </c>
      <c r="N8">
        <v>0</v>
      </c>
      <c r="O8">
        <v>0</v>
      </c>
      <c r="Q8">
        <f t="shared" si="0"/>
        <v>0</v>
      </c>
      <c r="R8">
        <f t="shared" si="1"/>
        <v>0</v>
      </c>
      <c r="S8">
        <f t="shared" si="2"/>
        <v>0</v>
      </c>
      <c r="T8">
        <f t="shared" si="3"/>
        <v>0</v>
      </c>
      <c r="V8">
        <f t="shared" si="4"/>
        <v>0</v>
      </c>
      <c r="W8">
        <f t="shared" si="5"/>
        <v>0</v>
      </c>
      <c r="X8">
        <f t="shared" si="6"/>
        <v>0</v>
      </c>
      <c r="Y8">
        <f t="shared" si="7"/>
        <v>0</v>
      </c>
    </row>
    <row r="9" spans="2:25" x14ac:dyDescent="0.35">
      <c r="B9" t="s">
        <v>12</v>
      </c>
      <c r="C9" t="s">
        <v>13</v>
      </c>
      <c r="D9" t="s">
        <v>14</v>
      </c>
      <c r="E9" t="s">
        <v>15</v>
      </c>
      <c r="F9" t="s">
        <v>16</v>
      </c>
      <c r="G9">
        <v>0</v>
      </c>
      <c r="H9">
        <v>0</v>
      </c>
      <c r="I9">
        <v>0.8125</v>
      </c>
      <c r="J9">
        <v>0</v>
      </c>
      <c r="L9">
        <v>0</v>
      </c>
      <c r="M9">
        <v>0</v>
      </c>
      <c r="N9">
        <v>81.25</v>
      </c>
      <c r="O9">
        <v>0</v>
      </c>
      <c r="Q9">
        <f t="shared" si="0"/>
        <v>0</v>
      </c>
      <c r="R9">
        <f t="shared" si="1"/>
        <v>0</v>
      </c>
      <c r="S9">
        <f t="shared" si="2"/>
        <v>8.1249999999999996E-4</v>
      </c>
      <c r="T9">
        <f t="shared" si="3"/>
        <v>0</v>
      </c>
      <c r="V9">
        <f t="shared" si="4"/>
        <v>0</v>
      </c>
      <c r="W9">
        <f t="shared" si="5"/>
        <v>0</v>
      </c>
      <c r="X9">
        <f t="shared" si="6"/>
        <v>2.7276542173730589</v>
      </c>
      <c r="Y9">
        <f t="shared" si="7"/>
        <v>0</v>
      </c>
    </row>
    <row r="10" spans="2:25" x14ac:dyDescent="0.35">
      <c r="B10" t="s">
        <v>12</v>
      </c>
      <c r="C10" t="s">
        <v>13</v>
      </c>
      <c r="D10" t="s">
        <v>14</v>
      </c>
      <c r="E10" t="s">
        <v>15</v>
      </c>
      <c r="F10" t="s">
        <v>17</v>
      </c>
      <c r="G10">
        <v>1.7</v>
      </c>
      <c r="H10">
        <v>1.47</v>
      </c>
      <c r="I10">
        <v>3.2875000000000001</v>
      </c>
      <c r="J10">
        <v>0</v>
      </c>
      <c r="L10">
        <v>170</v>
      </c>
      <c r="M10">
        <v>147</v>
      </c>
      <c r="N10">
        <v>328.75</v>
      </c>
      <c r="O10">
        <v>0</v>
      </c>
      <c r="Q10">
        <f t="shared" si="0"/>
        <v>1.6999999999999999E-3</v>
      </c>
      <c r="R10">
        <f t="shared" si="1"/>
        <v>1.47E-3</v>
      </c>
      <c r="S10">
        <f t="shared" si="2"/>
        <v>3.2875000000000001E-3</v>
      </c>
      <c r="T10">
        <f t="shared" si="3"/>
        <v>0</v>
      </c>
      <c r="V10">
        <f t="shared" si="4"/>
        <v>3.8461538461538463</v>
      </c>
      <c r="W10">
        <f t="shared" si="5"/>
        <v>3.653989560029828</v>
      </c>
      <c r="X10">
        <f t="shared" si="6"/>
        <v>11.036508602601762</v>
      </c>
      <c r="Y10">
        <f t="shared" si="7"/>
        <v>0</v>
      </c>
    </row>
    <row r="11" spans="2:25" x14ac:dyDescent="0.35">
      <c r="B11" t="s">
        <v>8</v>
      </c>
      <c r="C11" t="s">
        <v>9</v>
      </c>
      <c r="D11" t="s">
        <v>23</v>
      </c>
      <c r="E11" t="s">
        <v>24</v>
      </c>
      <c r="F11" t="s">
        <v>25</v>
      </c>
      <c r="G11">
        <v>8.5</v>
      </c>
      <c r="H11">
        <v>6.8100000000000005</v>
      </c>
      <c r="I11">
        <v>7.2750000000000004</v>
      </c>
      <c r="J11">
        <v>0</v>
      </c>
      <c r="L11">
        <v>850</v>
      </c>
      <c r="M11">
        <v>681</v>
      </c>
      <c r="N11">
        <v>727.5</v>
      </c>
      <c r="O11">
        <v>0</v>
      </c>
      <c r="Q11">
        <f t="shared" si="0"/>
        <v>8.5000000000000006E-3</v>
      </c>
      <c r="R11">
        <f t="shared" si="1"/>
        <v>6.8100000000000001E-3</v>
      </c>
      <c r="S11">
        <f t="shared" si="2"/>
        <v>7.2750000000000002E-3</v>
      </c>
      <c r="T11">
        <f t="shared" si="3"/>
        <v>0</v>
      </c>
      <c r="V11">
        <f t="shared" si="4"/>
        <v>19.230769230769234</v>
      </c>
      <c r="W11">
        <f t="shared" si="5"/>
        <v>16.927665920954514</v>
      </c>
      <c r="X11">
        <f t="shared" si="6"/>
        <v>24.422996223248006</v>
      </c>
      <c r="Y11">
        <f t="shared" si="7"/>
        <v>0</v>
      </c>
    </row>
    <row r="12" spans="2:25" x14ac:dyDescent="0.35">
      <c r="B12" t="s">
        <v>8</v>
      </c>
      <c r="C12" t="s">
        <v>9</v>
      </c>
      <c r="D12" t="s">
        <v>23</v>
      </c>
      <c r="E12" t="s">
        <v>52</v>
      </c>
      <c r="F12" t="s">
        <v>53</v>
      </c>
      <c r="G12">
        <v>0</v>
      </c>
      <c r="H12">
        <v>0</v>
      </c>
      <c r="I12">
        <v>0</v>
      </c>
      <c r="J12">
        <v>0</v>
      </c>
      <c r="L12">
        <v>0</v>
      </c>
      <c r="M12">
        <v>0</v>
      </c>
      <c r="N12">
        <v>0</v>
      </c>
      <c r="O12">
        <v>0</v>
      </c>
      <c r="Q12">
        <f t="shared" si="0"/>
        <v>0</v>
      </c>
      <c r="R12">
        <f t="shared" si="1"/>
        <v>0</v>
      </c>
      <c r="S12">
        <f t="shared" si="2"/>
        <v>0</v>
      </c>
      <c r="T12">
        <f t="shared" si="3"/>
        <v>0</v>
      </c>
      <c r="V12">
        <f t="shared" si="4"/>
        <v>0</v>
      </c>
      <c r="W12">
        <f t="shared" si="5"/>
        <v>0</v>
      </c>
      <c r="X12">
        <f t="shared" si="6"/>
        <v>0</v>
      </c>
      <c r="Y12">
        <f t="shared" si="7"/>
        <v>0</v>
      </c>
    </row>
    <row r="13" spans="2:25" x14ac:dyDescent="0.35">
      <c r="B13" t="s">
        <v>8</v>
      </c>
      <c r="C13" t="s">
        <v>9</v>
      </c>
      <c r="D13" t="s">
        <v>10</v>
      </c>
      <c r="E13" t="s">
        <v>11</v>
      </c>
      <c r="F13" t="s">
        <v>18</v>
      </c>
      <c r="G13">
        <v>32.299999999999997</v>
      </c>
      <c r="H13">
        <v>28.740000000000002</v>
      </c>
      <c r="I13">
        <v>11.487500000000001</v>
      </c>
      <c r="J13">
        <v>0.17</v>
      </c>
      <c r="L13">
        <v>3229.9999999999995</v>
      </c>
      <c r="M13">
        <v>2874</v>
      </c>
      <c r="N13">
        <v>1148.75</v>
      </c>
      <c r="O13">
        <v>17</v>
      </c>
      <c r="Q13">
        <f t="shared" si="0"/>
        <v>3.2299999999999995E-2</v>
      </c>
      <c r="R13">
        <f t="shared" si="1"/>
        <v>2.8740000000000002E-2</v>
      </c>
      <c r="S13">
        <f t="shared" si="2"/>
        <v>1.1487500000000001E-2</v>
      </c>
      <c r="T13">
        <f t="shared" si="3"/>
        <v>1.7000000000000001E-4</v>
      </c>
      <c r="V13">
        <f t="shared" si="4"/>
        <v>73.076923076923066</v>
      </c>
      <c r="W13">
        <f t="shared" si="5"/>
        <v>71.439224459358684</v>
      </c>
      <c r="X13">
        <f t="shared" si="6"/>
        <v>38.564834242551406</v>
      </c>
      <c r="Y13">
        <f t="shared" si="7"/>
        <v>13.934426229508198</v>
      </c>
    </row>
    <row r="14" spans="2:25" x14ac:dyDescent="0.35">
      <c r="B14" t="s">
        <v>8</v>
      </c>
      <c r="C14" t="s">
        <v>9</v>
      </c>
      <c r="D14" t="s">
        <v>10</v>
      </c>
      <c r="E14" t="s">
        <v>11</v>
      </c>
      <c r="F14" t="s">
        <v>19</v>
      </c>
      <c r="G14">
        <v>0</v>
      </c>
      <c r="H14">
        <v>0</v>
      </c>
      <c r="I14">
        <v>0.17499999999999999</v>
      </c>
      <c r="J14">
        <v>0</v>
      </c>
      <c r="L14">
        <v>0</v>
      </c>
      <c r="M14">
        <v>0</v>
      </c>
      <c r="N14">
        <v>17.5</v>
      </c>
      <c r="O14">
        <v>0</v>
      </c>
      <c r="Q14">
        <f t="shared" si="0"/>
        <v>0</v>
      </c>
      <c r="R14">
        <f t="shared" si="1"/>
        <v>0</v>
      </c>
      <c r="S14">
        <f t="shared" si="2"/>
        <v>1.75E-4</v>
      </c>
      <c r="T14">
        <f t="shared" si="3"/>
        <v>0</v>
      </c>
      <c r="V14">
        <f t="shared" si="4"/>
        <v>0</v>
      </c>
      <c r="W14">
        <f t="shared" si="5"/>
        <v>0</v>
      </c>
      <c r="X14">
        <f t="shared" si="6"/>
        <v>0.58749475451112032</v>
      </c>
      <c r="Y14">
        <f t="shared" si="7"/>
        <v>0</v>
      </c>
    </row>
    <row r="15" spans="2:25" x14ac:dyDescent="0.35">
      <c r="B15" t="s">
        <v>8</v>
      </c>
      <c r="C15" t="s">
        <v>9</v>
      </c>
      <c r="D15" t="s">
        <v>10</v>
      </c>
      <c r="E15" t="s">
        <v>11</v>
      </c>
      <c r="F15" t="s">
        <v>20</v>
      </c>
      <c r="G15">
        <v>0</v>
      </c>
      <c r="H15">
        <v>0</v>
      </c>
      <c r="I15">
        <v>0.17499999999999999</v>
      </c>
      <c r="J15">
        <v>0</v>
      </c>
      <c r="L15">
        <v>0</v>
      </c>
      <c r="M15">
        <v>0</v>
      </c>
      <c r="N15">
        <v>17.5</v>
      </c>
      <c r="O15">
        <v>0</v>
      </c>
      <c r="Q15">
        <f t="shared" si="0"/>
        <v>0</v>
      </c>
      <c r="R15">
        <f t="shared" si="1"/>
        <v>0</v>
      </c>
      <c r="S15">
        <f t="shared" si="2"/>
        <v>1.75E-4</v>
      </c>
      <c r="T15">
        <f t="shared" si="3"/>
        <v>0</v>
      </c>
      <c r="V15">
        <f t="shared" si="4"/>
        <v>0</v>
      </c>
      <c r="W15">
        <f t="shared" si="5"/>
        <v>0</v>
      </c>
      <c r="X15">
        <f t="shared" si="6"/>
        <v>0.58749475451112032</v>
      </c>
      <c r="Y15">
        <f t="shared" si="7"/>
        <v>0</v>
      </c>
    </row>
    <row r="16" spans="2:25" x14ac:dyDescent="0.35">
      <c r="B16" t="s">
        <v>8</v>
      </c>
      <c r="C16" t="s">
        <v>9</v>
      </c>
      <c r="D16" t="s">
        <v>10</v>
      </c>
      <c r="E16" t="s">
        <v>11</v>
      </c>
      <c r="F16" t="s">
        <v>43</v>
      </c>
      <c r="G16">
        <v>0</v>
      </c>
      <c r="H16">
        <v>0</v>
      </c>
      <c r="I16">
        <v>3.4499999999999997</v>
      </c>
      <c r="J16">
        <v>0</v>
      </c>
      <c r="L16">
        <v>0</v>
      </c>
      <c r="M16">
        <v>0</v>
      </c>
      <c r="N16">
        <v>345</v>
      </c>
      <c r="O16">
        <v>0</v>
      </c>
      <c r="Q16">
        <f t="shared" si="0"/>
        <v>0</v>
      </c>
      <c r="R16">
        <f t="shared" si="1"/>
        <v>0</v>
      </c>
      <c r="S16">
        <f t="shared" si="2"/>
        <v>3.4499999999999999E-3</v>
      </c>
      <c r="T16">
        <f t="shared" si="3"/>
        <v>0</v>
      </c>
      <c r="V16">
        <f t="shared" si="4"/>
        <v>0</v>
      </c>
      <c r="W16">
        <f t="shared" si="5"/>
        <v>0</v>
      </c>
      <c r="X16">
        <f t="shared" si="6"/>
        <v>11.582039446076372</v>
      </c>
      <c r="Y16">
        <f t="shared" si="7"/>
        <v>0</v>
      </c>
    </row>
    <row r="17" spans="2:25" x14ac:dyDescent="0.35">
      <c r="B17" t="s">
        <v>8</v>
      </c>
      <c r="C17" t="s">
        <v>9</v>
      </c>
      <c r="D17" t="s">
        <v>10</v>
      </c>
      <c r="E17" t="s">
        <v>30</v>
      </c>
      <c r="F17" t="s">
        <v>31</v>
      </c>
      <c r="G17">
        <v>0</v>
      </c>
      <c r="H17">
        <v>0</v>
      </c>
      <c r="I17">
        <v>1.3125</v>
      </c>
      <c r="J17">
        <v>0</v>
      </c>
      <c r="L17">
        <v>0</v>
      </c>
      <c r="M17">
        <v>0</v>
      </c>
      <c r="N17">
        <v>131.25</v>
      </c>
      <c r="O17">
        <v>0</v>
      </c>
      <c r="Q17">
        <f t="shared" si="0"/>
        <v>0</v>
      </c>
      <c r="R17">
        <f t="shared" si="1"/>
        <v>0</v>
      </c>
      <c r="S17">
        <f t="shared" si="2"/>
        <v>1.3125000000000001E-3</v>
      </c>
      <c r="T17">
        <f t="shared" si="3"/>
        <v>0</v>
      </c>
      <c r="V17">
        <f t="shared" si="4"/>
        <v>0</v>
      </c>
      <c r="W17">
        <f t="shared" si="5"/>
        <v>0</v>
      </c>
      <c r="X17">
        <f t="shared" si="6"/>
        <v>4.4062106588334036</v>
      </c>
      <c r="Y17">
        <f t="shared" si="7"/>
        <v>0</v>
      </c>
    </row>
    <row r="18" spans="2:25" x14ac:dyDescent="0.35">
      <c r="B18" t="s">
        <v>8</v>
      </c>
      <c r="C18" t="s">
        <v>9</v>
      </c>
      <c r="D18" t="s">
        <v>10</v>
      </c>
      <c r="E18" t="s">
        <v>30</v>
      </c>
      <c r="F18" t="s">
        <v>32</v>
      </c>
      <c r="G18">
        <v>0</v>
      </c>
      <c r="H18">
        <v>0</v>
      </c>
      <c r="I18">
        <v>0.16250000000000001</v>
      </c>
      <c r="J18">
        <v>0</v>
      </c>
      <c r="L18">
        <v>0</v>
      </c>
      <c r="M18">
        <v>0</v>
      </c>
      <c r="N18">
        <v>16.25</v>
      </c>
      <c r="O18">
        <v>0</v>
      </c>
      <c r="Q18">
        <f t="shared" si="0"/>
        <v>0</v>
      </c>
      <c r="R18">
        <f t="shared" si="1"/>
        <v>0</v>
      </c>
      <c r="S18">
        <f t="shared" si="2"/>
        <v>1.6249999999999999E-4</v>
      </c>
      <c r="T18">
        <f t="shared" si="3"/>
        <v>0</v>
      </c>
      <c r="V18">
        <f t="shared" si="4"/>
        <v>0</v>
      </c>
      <c r="W18">
        <f t="shared" si="5"/>
        <v>0</v>
      </c>
      <c r="X18">
        <f t="shared" si="6"/>
        <v>0.54553084347461178</v>
      </c>
      <c r="Y18">
        <f t="shared" si="7"/>
        <v>0</v>
      </c>
    </row>
    <row r="19" spans="2:25" x14ac:dyDescent="0.35">
      <c r="B19" t="s">
        <v>8</v>
      </c>
      <c r="C19" t="s">
        <v>9</v>
      </c>
      <c r="D19" t="s">
        <v>10</v>
      </c>
      <c r="E19" t="s">
        <v>30</v>
      </c>
      <c r="F19" t="s">
        <v>33</v>
      </c>
      <c r="G19">
        <v>0</v>
      </c>
      <c r="H19">
        <v>0.18</v>
      </c>
      <c r="I19">
        <v>0</v>
      </c>
      <c r="J19">
        <v>0</v>
      </c>
      <c r="L19">
        <v>0</v>
      </c>
      <c r="M19">
        <v>18</v>
      </c>
      <c r="N19">
        <v>0</v>
      </c>
      <c r="O19">
        <v>0</v>
      </c>
      <c r="Q19">
        <f t="shared" si="0"/>
        <v>0</v>
      </c>
      <c r="R19">
        <f t="shared" si="1"/>
        <v>1.7999999999999998E-4</v>
      </c>
      <c r="S19">
        <f t="shared" si="2"/>
        <v>0</v>
      </c>
      <c r="T19">
        <f t="shared" si="3"/>
        <v>0</v>
      </c>
      <c r="V19">
        <f t="shared" si="4"/>
        <v>0</v>
      </c>
      <c r="W19">
        <f t="shared" si="5"/>
        <v>0.44742729306487689</v>
      </c>
      <c r="X19">
        <f t="shared" si="6"/>
        <v>0</v>
      </c>
      <c r="Y19">
        <f t="shared" si="7"/>
        <v>0</v>
      </c>
    </row>
    <row r="20" spans="2:25" x14ac:dyDescent="0.35">
      <c r="B20" t="s">
        <v>8</v>
      </c>
      <c r="C20" t="s">
        <v>9</v>
      </c>
      <c r="D20" t="s">
        <v>10</v>
      </c>
      <c r="E20" t="s">
        <v>34</v>
      </c>
      <c r="F20" t="s">
        <v>35</v>
      </c>
      <c r="G20">
        <v>0</v>
      </c>
      <c r="H20">
        <v>0</v>
      </c>
      <c r="I20">
        <v>0</v>
      </c>
      <c r="J20">
        <v>0</v>
      </c>
      <c r="L20">
        <v>0</v>
      </c>
      <c r="M20">
        <v>0</v>
      </c>
      <c r="N20">
        <v>0</v>
      </c>
      <c r="O20">
        <v>0</v>
      </c>
      <c r="Q20">
        <f t="shared" si="0"/>
        <v>0</v>
      </c>
      <c r="R20">
        <f t="shared" si="1"/>
        <v>0</v>
      </c>
      <c r="S20">
        <f t="shared" si="2"/>
        <v>0</v>
      </c>
      <c r="T20">
        <f t="shared" si="3"/>
        <v>0</v>
      </c>
      <c r="V20">
        <f t="shared" si="4"/>
        <v>0</v>
      </c>
      <c r="W20">
        <f t="shared" si="5"/>
        <v>0</v>
      </c>
      <c r="X20">
        <f t="shared" si="6"/>
        <v>0</v>
      </c>
      <c r="Y20">
        <f t="shared" si="7"/>
        <v>0</v>
      </c>
    </row>
    <row r="21" spans="2:25" x14ac:dyDescent="0.35">
      <c r="B21" t="s">
        <v>8</v>
      </c>
      <c r="C21" t="s">
        <v>9</v>
      </c>
      <c r="D21" t="s">
        <v>10</v>
      </c>
      <c r="E21" t="s">
        <v>46</v>
      </c>
      <c r="F21" t="s">
        <v>47</v>
      </c>
      <c r="G21">
        <v>0</v>
      </c>
      <c r="H21">
        <v>2.4</v>
      </c>
      <c r="I21">
        <v>1.3</v>
      </c>
      <c r="J21">
        <v>0</v>
      </c>
      <c r="L21">
        <v>0</v>
      </c>
      <c r="M21">
        <v>240</v>
      </c>
      <c r="N21">
        <v>130</v>
      </c>
      <c r="O21">
        <v>0</v>
      </c>
      <c r="Q21">
        <f t="shared" si="0"/>
        <v>0</v>
      </c>
      <c r="R21">
        <f t="shared" si="1"/>
        <v>2.3999999999999998E-3</v>
      </c>
      <c r="S21">
        <f t="shared" si="2"/>
        <v>1.2999999999999999E-3</v>
      </c>
      <c r="T21">
        <f t="shared" si="3"/>
        <v>0</v>
      </c>
      <c r="V21">
        <f t="shared" si="4"/>
        <v>0</v>
      </c>
      <c r="W21">
        <f t="shared" si="5"/>
        <v>5.9656972408650253</v>
      </c>
      <c r="X21">
        <f t="shared" si="6"/>
        <v>4.3642467477968943</v>
      </c>
      <c r="Y21">
        <f t="shared" si="7"/>
        <v>0</v>
      </c>
    </row>
    <row r="22" spans="2:25" x14ac:dyDescent="0.35">
      <c r="B22" t="s">
        <v>8</v>
      </c>
      <c r="C22" t="s">
        <v>9</v>
      </c>
      <c r="D22" t="s">
        <v>10</v>
      </c>
      <c r="E22" t="s">
        <v>44</v>
      </c>
      <c r="F22" t="s">
        <v>45</v>
      </c>
      <c r="G22">
        <v>0</v>
      </c>
      <c r="H22">
        <v>0</v>
      </c>
      <c r="I22">
        <v>0</v>
      </c>
      <c r="J22">
        <v>0.18</v>
      </c>
      <c r="L22">
        <v>0</v>
      </c>
      <c r="M22">
        <v>0</v>
      </c>
      <c r="N22">
        <v>0</v>
      </c>
      <c r="O22">
        <v>18</v>
      </c>
      <c r="Q22">
        <f t="shared" si="0"/>
        <v>0</v>
      </c>
      <c r="R22">
        <f t="shared" si="1"/>
        <v>0</v>
      </c>
      <c r="S22">
        <f t="shared" si="2"/>
        <v>0</v>
      </c>
      <c r="T22">
        <f t="shared" si="3"/>
        <v>1.7999999999999998E-4</v>
      </c>
      <c r="V22">
        <f t="shared" si="4"/>
        <v>0</v>
      </c>
      <c r="W22">
        <f t="shared" si="5"/>
        <v>0</v>
      </c>
      <c r="X22">
        <f t="shared" si="6"/>
        <v>0</v>
      </c>
      <c r="Y22">
        <f t="shared" si="7"/>
        <v>14.754098360655737</v>
      </c>
    </row>
    <row r="23" spans="2:25" x14ac:dyDescent="0.35">
      <c r="B23" t="s">
        <v>8</v>
      </c>
      <c r="C23" t="s">
        <v>9</v>
      </c>
      <c r="D23" t="s">
        <v>10</v>
      </c>
      <c r="E23" t="s">
        <v>48</v>
      </c>
      <c r="F23" t="s">
        <v>49</v>
      </c>
      <c r="G23">
        <v>0</v>
      </c>
      <c r="H23">
        <v>0</v>
      </c>
      <c r="I23">
        <v>0</v>
      </c>
      <c r="J23">
        <v>0.87</v>
      </c>
      <c r="L23">
        <v>0</v>
      </c>
      <c r="M23">
        <v>0</v>
      </c>
      <c r="N23">
        <v>0</v>
      </c>
      <c r="O23">
        <v>87</v>
      </c>
      <c r="Q23">
        <f t="shared" si="0"/>
        <v>0</v>
      </c>
      <c r="R23">
        <f t="shared" si="1"/>
        <v>0</v>
      </c>
      <c r="S23">
        <f t="shared" si="2"/>
        <v>0</v>
      </c>
      <c r="T23">
        <f t="shared" si="3"/>
        <v>8.7000000000000001E-4</v>
      </c>
      <c r="V23">
        <f t="shared" si="4"/>
        <v>0</v>
      </c>
      <c r="W23">
        <f t="shared" si="5"/>
        <v>0</v>
      </c>
      <c r="X23">
        <f t="shared" si="6"/>
        <v>0</v>
      </c>
      <c r="Y23">
        <f t="shared" si="7"/>
        <v>71.311475409836063</v>
      </c>
    </row>
    <row r="24" spans="2:25" x14ac:dyDescent="0.35">
      <c r="Q24">
        <f>SUM(Q3:Q23)</f>
        <v>4.4199999999999996E-2</v>
      </c>
      <c r="R24">
        <f t="shared" ref="R24:V24" si="8">SUM(R3:R23)</f>
        <v>4.0230000000000002E-2</v>
      </c>
      <c r="S24">
        <f t="shared" si="8"/>
        <v>2.9787500000000001E-2</v>
      </c>
      <c r="T24">
        <f t="shared" si="8"/>
        <v>1.2199999999999999E-3</v>
      </c>
      <c r="V24">
        <f t="shared" si="8"/>
        <v>100</v>
      </c>
      <c r="W24">
        <f t="shared" ref="W24:Y24" si="9">SUM(W3:W23)</f>
        <v>100</v>
      </c>
      <c r="X24">
        <f t="shared" si="9"/>
        <v>100</v>
      </c>
      <c r="Y24">
        <f t="shared" si="9"/>
        <v>100</v>
      </c>
    </row>
  </sheetData>
  <sortState xmlns:xlrd2="http://schemas.microsoft.com/office/spreadsheetml/2017/richdata2" ref="B3:J23">
    <sortCondition ref="B3:B23"/>
    <sortCondition ref="C3:C23"/>
    <sortCondition ref="D3:D23"/>
    <sortCondition ref="E3:E23"/>
    <sortCondition ref="F3:F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08E85-CC2A-4A97-BEAD-A3AB8DB26222}">
  <dimension ref="A1:J43"/>
  <sheetViews>
    <sheetView topLeftCell="A10" workbookViewId="0">
      <selection activeCell="I29" sqref="I29"/>
    </sheetView>
  </sheetViews>
  <sheetFormatPr baseColWidth="10" defaultRowHeight="15.5" x14ac:dyDescent="0.35"/>
  <cols>
    <col min="1" max="1" width="14.33203125" bestFit="1" customWidth="1"/>
  </cols>
  <sheetData>
    <row r="1" spans="1:10" x14ac:dyDescent="0.35">
      <c r="B1" t="s">
        <v>61</v>
      </c>
      <c r="C1" t="s">
        <v>62</v>
      </c>
      <c r="D1" t="s">
        <v>63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  <c r="J1" t="s">
        <v>69</v>
      </c>
    </row>
    <row r="2" spans="1:10" x14ac:dyDescent="0.35">
      <c r="A2" t="s">
        <v>87</v>
      </c>
      <c r="B2">
        <v>4</v>
      </c>
      <c r="C2">
        <v>6</v>
      </c>
      <c r="D2">
        <v>11</v>
      </c>
      <c r="E2">
        <v>3</v>
      </c>
      <c r="F2">
        <v>7</v>
      </c>
      <c r="G2">
        <v>7</v>
      </c>
      <c r="H2">
        <v>8</v>
      </c>
      <c r="I2">
        <v>8</v>
      </c>
      <c r="J2">
        <v>5</v>
      </c>
    </row>
    <row r="3" spans="1:10" x14ac:dyDescent="0.35">
      <c r="A3" t="s">
        <v>88</v>
      </c>
      <c r="B3" s="3">
        <v>0.79720000000000002</v>
      </c>
      <c r="C3" s="3">
        <v>0.92</v>
      </c>
      <c r="D3" s="3">
        <v>1.72</v>
      </c>
      <c r="E3" s="3">
        <v>0.80630000000000002</v>
      </c>
      <c r="F3">
        <v>1.8580000000000001</v>
      </c>
      <c r="G3">
        <v>1.506</v>
      </c>
      <c r="H3">
        <v>1.3879999999999999</v>
      </c>
      <c r="I3">
        <v>0.5544</v>
      </c>
      <c r="J3">
        <v>0.94020000000000004</v>
      </c>
    </row>
    <row r="4" spans="1:10" x14ac:dyDescent="0.35">
      <c r="A4" t="s">
        <v>97</v>
      </c>
      <c r="B4" s="3">
        <v>0.57509999999999994</v>
      </c>
      <c r="C4" s="3">
        <v>0.51339999999999997</v>
      </c>
      <c r="D4" s="3">
        <v>0.71719999999999995</v>
      </c>
      <c r="E4" s="3">
        <v>0.7339</v>
      </c>
      <c r="F4">
        <v>0.95479999999999998</v>
      </c>
      <c r="G4">
        <v>0.77410000000000001</v>
      </c>
      <c r="H4">
        <v>0.6673</v>
      </c>
      <c r="I4">
        <v>0.2666</v>
      </c>
      <c r="J4">
        <v>0.58409999999999995</v>
      </c>
    </row>
    <row r="5" spans="1:10" x14ac:dyDescent="0.35">
      <c r="A5" t="s">
        <v>89</v>
      </c>
      <c r="B5" s="3">
        <v>0.57389999999999997</v>
      </c>
      <c r="C5" s="3">
        <v>0.54410000000000003</v>
      </c>
      <c r="D5" s="3">
        <v>0.23849999999999999</v>
      </c>
      <c r="E5" s="3">
        <v>0.54600000000000004</v>
      </c>
      <c r="F5">
        <v>0.1686</v>
      </c>
      <c r="G5">
        <v>0.26379999999999998</v>
      </c>
      <c r="H5">
        <v>0.33539999999999998</v>
      </c>
      <c r="I5">
        <v>0.78280000000000005</v>
      </c>
      <c r="J5">
        <v>0.5554</v>
      </c>
    </row>
    <row r="7" spans="1:10" x14ac:dyDescent="0.35">
      <c r="A7" t="s">
        <v>73</v>
      </c>
      <c r="B7">
        <v>42</v>
      </c>
      <c r="C7">
        <v>37</v>
      </c>
      <c r="D7">
        <v>26</v>
      </c>
      <c r="E7">
        <v>0</v>
      </c>
      <c r="F7">
        <v>14</v>
      </c>
      <c r="G7">
        <v>14</v>
      </c>
      <c r="H7">
        <v>26</v>
      </c>
      <c r="I7">
        <v>77</v>
      </c>
      <c r="J7">
        <v>121</v>
      </c>
    </row>
    <row r="8" spans="1:10" x14ac:dyDescent="0.35">
      <c r="A8" t="s">
        <v>74</v>
      </c>
      <c r="B8">
        <v>0.43590000000000001</v>
      </c>
      <c r="C8">
        <v>0.46739999999999998</v>
      </c>
      <c r="D8">
        <v>0.78759999999999997</v>
      </c>
      <c r="E8">
        <v>0.45400000000000001</v>
      </c>
      <c r="F8">
        <v>0.87929999999999997</v>
      </c>
      <c r="G8">
        <v>0.78490000000000004</v>
      </c>
      <c r="H8">
        <v>0.68759999999999999</v>
      </c>
      <c r="I8">
        <v>0.2198</v>
      </c>
      <c r="J8">
        <v>0.44819999999999999</v>
      </c>
    </row>
    <row r="9" spans="1:10" x14ac:dyDescent="0.35">
      <c r="A9" t="s">
        <v>75</v>
      </c>
      <c r="B9">
        <v>0.57379999999999998</v>
      </c>
      <c r="C9">
        <v>0.44469999999999998</v>
      </c>
      <c r="D9">
        <v>0.59940000000000004</v>
      </c>
      <c r="E9">
        <v>1.681</v>
      </c>
      <c r="F9">
        <v>1.0780000000000001</v>
      </c>
      <c r="G9">
        <v>0.77600000000000002</v>
      </c>
      <c r="H9">
        <v>0.56289999999999996</v>
      </c>
      <c r="I9">
        <v>0.22689999999999999</v>
      </c>
      <c r="J9">
        <v>0.52039999999999997</v>
      </c>
    </row>
    <row r="10" spans="1:10" x14ac:dyDescent="0.35">
      <c r="A10" t="s">
        <v>76</v>
      </c>
      <c r="B10">
        <v>0.51149999999999995</v>
      </c>
      <c r="C10">
        <v>0.48820000000000002</v>
      </c>
      <c r="D10">
        <v>0.97430000000000005</v>
      </c>
      <c r="E10">
        <v>0.16789999999999999</v>
      </c>
      <c r="F10">
        <v>0.80769999999999997</v>
      </c>
      <c r="G10">
        <v>0.81330000000000002</v>
      </c>
      <c r="H10">
        <v>0.73560000000000003</v>
      </c>
      <c r="I10">
        <v>0.16930000000000001</v>
      </c>
      <c r="J10">
        <v>0.79179999999999995</v>
      </c>
    </row>
    <row r="11" spans="1:10" x14ac:dyDescent="0.35">
      <c r="A11" t="s">
        <v>77</v>
      </c>
      <c r="B11">
        <v>0.60170000000000001</v>
      </c>
      <c r="C11">
        <v>0.94599999999999995</v>
      </c>
      <c r="D11">
        <v>2.0150000000000001</v>
      </c>
      <c r="E11">
        <v>2.7160000000000002</v>
      </c>
      <c r="F11">
        <v>1.6419999999999999</v>
      </c>
      <c r="G11">
        <v>1.7509999999999999</v>
      </c>
      <c r="H11">
        <v>1.4710000000000001</v>
      </c>
      <c r="I11">
        <v>0.88009999999999999</v>
      </c>
      <c r="J11">
        <v>0.45050000000000001</v>
      </c>
    </row>
    <row r="12" spans="1:10" x14ac:dyDescent="0.35">
      <c r="A12" t="s">
        <v>78</v>
      </c>
      <c r="B12">
        <v>0.80259999999999998</v>
      </c>
      <c r="C12">
        <v>1.385</v>
      </c>
      <c r="D12">
        <v>3.069</v>
      </c>
      <c r="E12">
        <v>0</v>
      </c>
      <c r="F12">
        <v>2.274</v>
      </c>
      <c r="G12">
        <v>2.274</v>
      </c>
      <c r="H12">
        <v>2.1480000000000001</v>
      </c>
      <c r="I12">
        <v>1.611</v>
      </c>
      <c r="J12">
        <v>0.83409999999999995</v>
      </c>
    </row>
    <row r="13" spans="1:10" x14ac:dyDescent="0.35">
      <c r="A13" t="s">
        <v>79</v>
      </c>
      <c r="B13">
        <v>1.0669999999999999</v>
      </c>
      <c r="C13">
        <v>1.9530000000000001</v>
      </c>
      <c r="D13">
        <v>6.3040000000000003</v>
      </c>
      <c r="E13">
        <v>0</v>
      </c>
      <c r="F13">
        <v>4.17</v>
      </c>
      <c r="G13">
        <v>4.7530000000000001</v>
      </c>
      <c r="H13">
        <v>3.6040000000000001</v>
      </c>
      <c r="I13">
        <v>2.1869999999999998</v>
      </c>
      <c r="J13">
        <v>1.0469999999999999</v>
      </c>
    </row>
    <row r="14" spans="1:10" x14ac:dyDescent="0.35">
      <c r="A14" t="s">
        <v>80</v>
      </c>
      <c r="B14">
        <v>0.72399999999999998</v>
      </c>
      <c r="C14">
        <v>0.69599999999999995</v>
      </c>
      <c r="D14">
        <v>0.36930000000000002</v>
      </c>
      <c r="E14">
        <v>0</v>
      </c>
      <c r="F14">
        <v>0.22009999999999999</v>
      </c>
      <c r="G14">
        <v>0.37559999999999999</v>
      </c>
      <c r="H14">
        <v>0.47339999999999999</v>
      </c>
      <c r="I14">
        <v>0.87139999999999995</v>
      </c>
      <c r="J14">
        <v>0.73050000000000004</v>
      </c>
    </row>
    <row r="15" spans="1:10" x14ac:dyDescent="0.35">
      <c r="A15" t="s">
        <v>81</v>
      </c>
      <c r="B15">
        <v>4</v>
      </c>
      <c r="C15">
        <v>6</v>
      </c>
      <c r="D15">
        <v>11</v>
      </c>
      <c r="E15">
        <v>3</v>
      </c>
      <c r="F15">
        <v>7</v>
      </c>
      <c r="G15">
        <v>7</v>
      </c>
      <c r="H15">
        <v>8</v>
      </c>
      <c r="I15">
        <v>8</v>
      </c>
      <c r="J15">
        <v>5</v>
      </c>
    </row>
    <row r="16" spans="1:10" x14ac:dyDescent="0.35">
      <c r="A16" t="s">
        <v>82</v>
      </c>
      <c r="B16">
        <v>4</v>
      </c>
      <c r="C16">
        <v>6</v>
      </c>
      <c r="D16">
        <v>11</v>
      </c>
      <c r="E16">
        <v>3</v>
      </c>
      <c r="F16">
        <v>7</v>
      </c>
      <c r="G16">
        <v>7</v>
      </c>
      <c r="H16">
        <v>8</v>
      </c>
      <c r="I16">
        <v>8</v>
      </c>
      <c r="J16">
        <v>5</v>
      </c>
    </row>
    <row r="17" spans="1:10" x14ac:dyDescent="0.35">
      <c r="A17" t="s">
        <v>83</v>
      </c>
      <c r="B17">
        <v>4</v>
      </c>
      <c r="C17">
        <v>6</v>
      </c>
      <c r="D17">
        <v>11</v>
      </c>
      <c r="E17">
        <v>3</v>
      </c>
      <c r="F17">
        <v>7</v>
      </c>
      <c r="G17">
        <v>7</v>
      </c>
      <c r="H17">
        <v>8</v>
      </c>
      <c r="I17">
        <v>8</v>
      </c>
      <c r="J17">
        <v>5</v>
      </c>
    </row>
    <row r="19" spans="1:10" x14ac:dyDescent="0.35">
      <c r="B19" s="3">
        <f>LN(B2)</f>
        <v>1.3862943611198906</v>
      </c>
      <c r="C19" s="3">
        <f t="shared" ref="C19:J19" si="0">LN(C2)</f>
        <v>1.791759469228055</v>
      </c>
      <c r="D19" s="3">
        <f t="shared" si="0"/>
        <v>2.3978952727983707</v>
      </c>
      <c r="E19" s="3">
        <f t="shared" si="0"/>
        <v>1.0986122886681098</v>
      </c>
      <c r="F19" s="3">
        <f t="shared" si="0"/>
        <v>1.9459101490553132</v>
      </c>
      <c r="G19" s="3">
        <f t="shared" si="0"/>
        <v>1.9459101490553132</v>
      </c>
      <c r="H19" s="3">
        <f t="shared" si="0"/>
        <v>2.0794415416798357</v>
      </c>
      <c r="I19" s="3">
        <f t="shared" si="0"/>
        <v>2.0794415416798357</v>
      </c>
      <c r="J19" s="3">
        <f t="shared" si="0"/>
        <v>1.6094379124341003</v>
      </c>
    </row>
    <row r="27" spans="1:10" x14ac:dyDescent="0.35">
      <c r="B27" t="s">
        <v>87</v>
      </c>
    </row>
    <row r="28" spans="1:10" x14ac:dyDescent="0.35">
      <c r="B28" t="s">
        <v>62</v>
      </c>
      <c r="C28" t="s">
        <v>63</v>
      </c>
      <c r="D28" t="s">
        <v>64</v>
      </c>
    </row>
    <row r="29" spans="1:10" x14ac:dyDescent="0.35">
      <c r="A29">
        <v>2019</v>
      </c>
      <c r="B29">
        <v>9</v>
      </c>
      <c r="C29">
        <v>1</v>
      </c>
      <c r="D29">
        <v>13</v>
      </c>
    </row>
    <row r="30" spans="1:10" x14ac:dyDescent="0.35">
      <c r="A30">
        <v>2020</v>
      </c>
      <c r="B30">
        <v>17</v>
      </c>
      <c r="C30">
        <v>15</v>
      </c>
      <c r="D30">
        <v>6</v>
      </c>
    </row>
    <row r="31" spans="1:10" x14ac:dyDescent="0.35">
      <c r="A31">
        <v>2022</v>
      </c>
      <c r="B31">
        <v>6</v>
      </c>
      <c r="C31">
        <v>11</v>
      </c>
      <c r="D31">
        <v>3</v>
      </c>
    </row>
    <row r="32" spans="1:10" x14ac:dyDescent="0.35">
      <c r="B32" t="s">
        <v>90</v>
      </c>
    </row>
    <row r="33" spans="1:4" x14ac:dyDescent="0.35">
      <c r="A33">
        <v>2019</v>
      </c>
      <c r="B33" s="4">
        <v>1.38</v>
      </c>
      <c r="C33" s="4">
        <v>0</v>
      </c>
      <c r="D33">
        <v>0.48</v>
      </c>
    </row>
    <row r="34" spans="1:4" x14ac:dyDescent="0.35">
      <c r="A34">
        <v>2020</v>
      </c>
      <c r="B34" s="4">
        <v>0.96</v>
      </c>
      <c r="C34" s="4">
        <v>2.34</v>
      </c>
      <c r="D34">
        <v>0.87</v>
      </c>
    </row>
    <row r="35" spans="1:4" x14ac:dyDescent="0.35">
      <c r="A35">
        <v>2022</v>
      </c>
      <c r="B35" s="3">
        <v>0.92</v>
      </c>
      <c r="C35" s="3">
        <v>1.72</v>
      </c>
      <c r="D35" s="3">
        <v>0.80630000000000002</v>
      </c>
    </row>
    <row r="36" spans="1:4" x14ac:dyDescent="0.35">
      <c r="B36" t="s">
        <v>91</v>
      </c>
    </row>
    <row r="37" spans="1:4" x14ac:dyDescent="0.35">
      <c r="A37">
        <v>2019</v>
      </c>
      <c r="B37" s="3">
        <v>0.63</v>
      </c>
      <c r="C37" s="3">
        <v>0</v>
      </c>
      <c r="D37" s="5">
        <v>1.0900000000000001</v>
      </c>
    </row>
    <row r="38" spans="1:4" x14ac:dyDescent="0.35">
      <c r="A38">
        <v>2020</v>
      </c>
      <c r="B38" s="3">
        <v>0.34</v>
      </c>
      <c r="C38" s="3">
        <v>0.86</v>
      </c>
      <c r="D38">
        <v>0.49</v>
      </c>
    </row>
    <row r="39" spans="1:4" x14ac:dyDescent="0.35">
      <c r="A39">
        <v>2022</v>
      </c>
      <c r="B39" s="3">
        <v>0.51339999999999997</v>
      </c>
      <c r="C39" s="3">
        <v>0.71719999999999995</v>
      </c>
      <c r="D39" s="3">
        <v>0.7339</v>
      </c>
    </row>
    <row r="40" spans="1:4" x14ac:dyDescent="0.35">
      <c r="B40" t="s">
        <v>92</v>
      </c>
    </row>
    <row r="41" spans="1:4" x14ac:dyDescent="0.35">
      <c r="A41">
        <v>2019</v>
      </c>
      <c r="B41" s="3">
        <v>0.3</v>
      </c>
      <c r="C41" s="3">
        <v>0</v>
      </c>
      <c r="D41">
        <v>0.83</v>
      </c>
    </row>
    <row r="42" spans="1:4" x14ac:dyDescent="0.35">
      <c r="A42">
        <v>2020</v>
      </c>
      <c r="B42" s="3">
        <v>0.61</v>
      </c>
      <c r="C42" s="3">
        <v>0.12</v>
      </c>
      <c r="D42">
        <v>0.59</v>
      </c>
    </row>
    <row r="43" spans="1:4" x14ac:dyDescent="0.35">
      <c r="A43">
        <v>2022</v>
      </c>
      <c r="B43" s="3">
        <v>0.54410000000000003</v>
      </c>
      <c r="C43" s="3">
        <v>0.23849999999999999</v>
      </c>
      <c r="D43" s="3">
        <v>0.54600000000000004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9DB75-966B-42F8-B16A-6CDBB320AFE1}">
  <dimension ref="B1:W32"/>
  <sheetViews>
    <sheetView topLeftCell="F34" workbookViewId="0">
      <selection activeCell="F1" sqref="F1:K15"/>
    </sheetView>
  </sheetViews>
  <sheetFormatPr baseColWidth="10" defaultRowHeight="15.5" x14ac:dyDescent="0.35"/>
  <cols>
    <col min="3" max="3" width="13.83203125" bestFit="1" customWidth="1"/>
    <col min="4" max="5" width="15.58203125" bestFit="1" customWidth="1"/>
    <col min="6" max="6" width="23.25" bestFit="1" customWidth="1"/>
    <col min="7" max="7" width="2.83203125" bestFit="1" customWidth="1"/>
    <col min="8" max="8" width="10.5" bestFit="1" customWidth="1"/>
    <col min="9" max="9" width="8.58203125" bestFit="1" customWidth="1"/>
    <col min="10" max="10" width="8" bestFit="1" customWidth="1"/>
    <col min="11" max="11" width="7.33203125" bestFit="1" customWidth="1"/>
    <col min="13" max="13" width="12.5" bestFit="1" customWidth="1"/>
  </cols>
  <sheetData>
    <row r="1" spans="2:17" x14ac:dyDescent="0.35">
      <c r="B1" t="s">
        <v>70</v>
      </c>
      <c r="C1" t="s">
        <v>0</v>
      </c>
      <c r="D1" t="s">
        <v>1</v>
      </c>
      <c r="E1" t="s">
        <v>2</v>
      </c>
      <c r="F1" t="s">
        <v>3</v>
      </c>
      <c r="H1" t="s">
        <v>61</v>
      </c>
      <c r="I1" t="s">
        <v>62</v>
      </c>
      <c r="J1" t="s">
        <v>63</v>
      </c>
      <c r="K1" t="s">
        <v>64</v>
      </c>
    </row>
    <row r="2" spans="2:17" x14ac:dyDescent="0.35">
      <c r="B2" t="s">
        <v>4</v>
      </c>
      <c r="C2" t="s">
        <v>5</v>
      </c>
      <c r="D2" t="s">
        <v>6</v>
      </c>
      <c r="E2" t="s">
        <v>7</v>
      </c>
      <c r="F2" t="s">
        <v>22</v>
      </c>
      <c r="G2">
        <v>1</v>
      </c>
      <c r="H2">
        <v>1.7</v>
      </c>
      <c r="I2">
        <v>0.63</v>
      </c>
      <c r="J2">
        <v>0.35</v>
      </c>
      <c r="K2">
        <v>0</v>
      </c>
      <c r="N2" s="2">
        <f>H2*100/H$16</f>
        <v>3.8461538461538467</v>
      </c>
      <c r="O2" s="2">
        <f t="shared" ref="O2:Q15" si="0">I2*100/I$16</f>
        <v>1.5659955257270692</v>
      </c>
      <c r="P2" s="2">
        <f t="shared" si="0"/>
        <v>1.1749895090222406</v>
      </c>
      <c r="Q2" s="2">
        <f t="shared" si="0"/>
        <v>0</v>
      </c>
    </row>
    <row r="3" spans="2:17" x14ac:dyDescent="0.35">
      <c r="B3" t="s">
        <v>12</v>
      </c>
      <c r="C3" t="s">
        <v>13</v>
      </c>
      <c r="D3" t="s">
        <v>14</v>
      </c>
      <c r="E3" t="s">
        <v>15</v>
      </c>
      <c r="F3" t="s">
        <v>16</v>
      </c>
      <c r="G3">
        <v>2</v>
      </c>
      <c r="H3">
        <v>0</v>
      </c>
      <c r="I3">
        <v>0</v>
      </c>
      <c r="J3">
        <v>0.8125</v>
      </c>
      <c r="K3">
        <v>0</v>
      </c>
      <c r="N3" s="2">
        <f t="shared" ref="N3:N15" si="1">H3*100/H$16</f>
        <v>0</v>
      </c>
      <c r="O3" s="2">
        <f t="shared" si="0"/>
        <v>0</v>
      </c>
      <c r="P3" s="2">
        <f t="shared" si="0"/>
        <v>2.7276542173730589</v>
      </c>
      <c r="Q3" s="2">
        <f t="shared" si="0"/>
        <v>0</v>
      </c>
    </row>
    <row r="4" spans="2:17" x14ac:dyDescent="0.35">
      <c r="B4" t="s">
        <v>12</v>
      </c>
      <c r="C4" t="s">
        <v>13</v>
      </c>
      <c r="D4" t="s">
        <v>14</v>
      </c>
      <c r="E4" t="s">
        <v>15</v>
      </c>
      <c r="F4" t="s">
        <v>17</v>
      </c>
      <c r="G4">
        <v>3</v>
      </c>
      <c r="H4">
        <v>1.7</v>
      </c>
      <c r="I4">
        <v>1.47</v>
      </c>
      <c r="J4">
        <v>3.2875000000000001</v>
      </c>
      <c r="K4">
        <v>0</v>
      </c>
      <c r="N4" s="2">
        <f t="shared" si="1"/>
        <v>3.8461538461538467</v>
      </c>
      <c r="O4" s="2">
        <f t="shared" si="0"/>
        <v>3.653989560029828</v>
      </c>
      <c r="P4" s="2">
        <f t="shared" si="0"/>
        <v>11.03650860260176</v>
      </c>
      <c r="Q4" s="2">
        <f t="shared" si="0"/>
        <v>0</v>
      </c>
    </row>
    <row r="5" spans="2:17" x14ac:dyDescent="0.35">
      <c r="B5" t="s">
        <v>8</v>
      </c>
      <c r="C5" t="s">
        <v>9</v>
      </c>
      <c r="D5" t="s">
        <v>23</v>
      </c>
      <c r="E5" t="s">
        <v>24</v>
      </c>
      <c r="F5" t="s">
        <v>25</v>
      </c>
      <c r="G5">
        <v>4</v>
      </c>
      <c r="H5">
        <v>8.5</v>
      </c>
      <c r="I5">
        <v>6.8100000000000005</v>
      </c>
      <c r="J5">
        <v>7.2750000000000004</v>
      </c>
      <c r="K5">
        <v>0</v>
      </c>
      <c r="N5" s="2">
        <f t="shared" si="1"/>
        <v>19.230769230769234</v>
      </c>
      <c r="O5" s="2">
        <f t="shared" si="0"/>
        <v>16.92766592095451</v>
      </c>
      <c r="P5" s="2">
        <f t="shared" si="0"/>
        <v>24.422996223248003</v>
      </c>
      <c r="Q5" s="2">
        <f t="shared" si="0"/>
        <v>0</v>
      </c>
    </row>
    <row r="6" spans="2:17" x14ac:dyDescent="0.35">
      <c r="B6" t="s">
        <v>8</v>
      </c>
      <c r="C6" t="s">
        <v>9</v>
      </c>
      <c r="D6" t="s">
        <v>10</v>
      </c>
      <c r="E6" t="s">
        <v>11</v>
      </c>
      <c r="F6" t="s">
        <v>18</v>
      </c>
      <c r="G6">
        <v>5</v>
      </c>
      <c r="H6">
        <v>32.299999999999997</v>
      </c>
      <c r="I6">
        <v>28.740000000000002</v>
      </c>
      <c r="J6">
        <v>11.487500000000001</v>
      </c>
      <c r="K6">
        <v>0.17</v>
      </c>
      <c r="N6" s="2">
        <f t="shared" si="1"/>
        <v>73.07692307692308</v>
      </c>
      <c r="O6" s="2">
        <f t="shared" si="0"/>
        <v>71.439224459358684</v>
      </c>
      <c r="P6" s="2">
        <f t="shared" si="0"/>
        <v>38.564834242551399</v>
      </c>
      <c r="Q6" s="2">
        <f t="shared" si="0"/>
        <v>13.934426229508198</v>
      </c>
    </row>
    <row r="7" spans="2:17" x14ac:dyDescent="0.35">
      <c r="B7" t="s">
        <v>8</v>
      </c>
      <c r="C7" t="s">
        <v>9</v>
      </c>
      <c r="D7" t="s">
        <v>10</v>
      </c>
      <c r="E7" t="s">
        <v>11</v>
      </c>
      <c r="F7" t="s">
        <v>19</v>
      </c>
      <c r="G7">
        <v>6</v>
      </c>
      <c r="H7">
        <v>0</v>
      </c>
      <c r="I7">
        <v>0</v>
      </c>
      <c r="J7">
        <v>0.17499999999999999</v>
      </c>
      <c r="K7">
        <v>0</v>
      </c>
      <c r="N7" s="2">
        <f t="shared" si="1"/>
        <v>0</v>
      </c>
      <c r="O7" s="2">
        <f t="shared" si="0"/>
        <v>0</v>
      </c>
      <c r="P7" s="2">
        <f t="shared" si="0"/>
        <v>0.58749475451112032</v>
      </c>
      <c r="Q7" s="2">
        <f t="shared" si="0"/>
        <v>0</v>
      </c>
    </row>
    <row r="8" spans="2:17" x14ac:dyDescent="0.35">
      <c r="B8" t="s">
        <v>8</v>
      </c>
      <c r="C8" t="s">
        <v>9</v>
      </c>
      <c r="D8" t="s">
        <v>10</v>
      </c>
      <c r="E8" t="s">
        <v>11</v>
      </c>
      <c r="F8" t="s">
        <v>20</v>
      </c>
      <c r="G8">
        <v>7</v>
      </c>
      <c r="H8">
        <v>0</v>
      </c>
      <c r="I8">
        <v>0</v>
      </c>
      <c r="J8">
        <v>0.17499999999999999</v>
      </c>
      <c r="K8">
        <v>0</v>
      </c>
      <c r="N8" s="2">
        <f t="shared" si="1"/>
        <v>0</v>
      </c>
      <c r="O8" s="2">
        <f t="shared" si="0"/>
        <v>0</v>
      </c>
      <c r="P8" s="2">
        <f t="shared" si="0"/>
        <v>0.58749475451112032</v>
      </c>
      <c r="Q8" s="2">
        <f t="shared" si="0"/>
        <v>0</v>
      </c>
    </row>
    <row r="9" spans="2:17" x14ac:dyDescent="0.35">
      <c r="B9" t="s">
        <v>8</v>
      </c>
      <c r="C9" t="s">
        <v>9</v>
      </c>
      <c r="D9" t="s">
        <v>10</v>
      </c>
      <c r="E9" t="s">
        <v>11</v>
      </c>
      <c r="F9" t="s">
        <v>43</v>
      </c>
      <c r="G9">
        <v>8</v>
      </c>
      <c r="H9">
        <v>0</v>
      </c>
      <c r="I9">
        <v>0</v>
      </c>
      <c r="J9">
        <v>3.4499999999999997</v>
      </c>
      <c r="K9">
        <v>0</v>
      </c>
      <c r="N9" s="2">
        <f t="shared" si="1"/>
        <v>0</v>
      </c>
      <c r="O9" s="2">
        <f t="shared" si="0"/>
        <v>0</v>
      </c>
      <c r="P9" s="2">
        <f t="shared" si="0"/>
        <v>11.582039446076372</v>
      </c>
      <c r="Q9" s="2">
        <f t="shared" si="0"/>
        <v>0</v>
      </c>
    </row>
    <row r="10" spans="2:17" x14ac:dyDescent="0.35">
      <c r="B10" t="s">
        <v>8</v>
      </c>
      <c r="C10" t="s">
        <v>9</v>
      </c>
      <c r="D10" t="s">
        <v>10</v>
      </c>
      <c r="E10" t="s">
        <v>30</v>
      </c>
      <c r="F10" t="s">
        <v>31</v>
      </c>
      <c r="G10">
        <v>9</v>
      </c>
      <c r="H10">
        <v>0</v>
      </c>
      <c r="I10">
        <v>0</v>
      </c>
      <c r="J10">
        <v>1.3125</v>
      </c>
      <c r="K10">
        <v>0</v>
      </c>
      <c r="N10" s="2">
        <f t="shared" si="1"/>
        <v>0</v>
      </c>
      <c r="O10" s="2">
        <f t="shared" si="0"/>
        <v>0</v>
      </c>
      <c r="P10" s="2">
        <f t="shared" si="0"/>
        <v>4.4062106588334027</v>
      </c>
      <c r="Q10" s="2">
        <f t="shared" si="0"/>
        <v>0</v>
      </c>
    </row>
    <row r="11" spans="2:17" x14ac:dyDescent="0.35">
      <c r="B11" t="s">
        <v>8</v>
      </c>
      <c r="C11" t="s">
        <v>9</v>
      </c>
      <c r="D11" t="s">
        <v>10</v>
      </c>
      <c r="E11" t="s">
        <v>30</v>
      </c>
      <c r="F11" t="s">
        <v>32</v>
      </c>
      <c r="G11">
        <v>10</v>
      </c>
      <c r="H11">
        <v>0</v>
      </c>
      <c r="I11">
        <v>0</v>
      </c>
      <c r="J11">
        <v>0.16250000000000001</v>
      </c>
      <c r="K11">
        <v>0</v>
      </c>
      <c r="N11" s="2">
        <f t="shared" si="1"/>
        <v>0</v>
      </c>
      <c r="O11" s="2">
        <f t="shared" si="0"/>
        <v>0</v>
      </c>
      <c r="P11" s="2">
        <f t="shared" si="0"/>
        <v>0.54553084347461178</v>
      </c>
      <c r="Q11" s="2">
        <f t="shared" si="0"/>
        <v>0</v>
      </c>
    </row>
    <row r="12" spans="2:17" x14ac:dyDescent="0.35">
      <c r="B12" t="s">
        <v>8</v>
      </c>
      <c r="C12" t="s">
        <v>9</v>
      </c>
      <c r="D12" t="s">
        <v>10</v>
      </c>
      <c r="E12" t="s">
        <v>30</v>
      </c>
      <c r="F12" t="s">
        <v>33</v>
      </c>
      <c r="G12">
        <v>11</v>
      </c>
      <c r="H12">
        <v>0</v>
      </c>
      <c r="I12">
        <v>0.18</v>
      </c>
      <c r="J12">
        <v>0</v>
      </c>
      <c r="K12">
        <v>0</v>
      </c>
      <c r="N12" s="2">
        <f t="shared" si="1"/>
        <v>0</v>
      </c>
      <c r="O12" s="2">
        <f t="shared" si="0"/>
        <v>0.44742729306487694</v>
      </c>
      <c r="P12" s="2">
        <f t="shared" si="0"/>
        <v>0</v>
      </c>
      <c r="Q12" s="2">
        <f t="shared" si="0"/>
        <v>0</v>
      </c>
    </row>
    <row r="13" spans="2:17" x14ac:dyDescent="0.35">
      <c r="B13" t="s">
        <v>8</v>
      </c>
      <c r="C13" t="s">
        <v>9</v>
      </c>
      <c r="D13" t="s">
        <v>10</v>
      </c>
      <c r="E13" t="s">
        <v>46</v>
      </c>
      <c r="F13" t="s">
        <v>47</v>
      </c>
      <c r="G13">
        <v>12</v>
      </c>
      <c r="H13">
        <v>0</v>
      </c>
      <c r="I13">
        <v>2.4</v>
      </c>
      <c r="J13">
        <v>1.3</v>
      </c>
      <c r="K13">
        <v>0</v>
      </c>
      <c r="N13" s="2">
        <f t="shared" si="1"/>
        <v>0</v>
      </c>
      <c r="O13" s="2">
        <f t="shared" si="0"/>
        <v>5.9656972408650253</v>
      </c>
      <c r="P13" s="2">
        <f t="shared" si="0"/>
        <v>4.3642467477968943</v>
      </c>
      <c r="Q13" s="2">
        <f t="shared" si="0"/>
        <v>0</v>
      </c>
    </row>
    <row r="14" spans="2:17" x14ac:dyDescent="0.35">
      <c r="B14" t="s">
        <v>8</v>
      </c>
      <c r="C14" t="s">
        <v>9</v>
      </c>
      <c r="D14" t="s">
        <v>10</v>
      </c>
      <c r="E14" t="s">
        <v>44</v>
      </c>
      <c r="F14" t="s">
        <v>45</v>
      </c>
      <c r="G14">
        <v>13</v>
      </c>
      <c r="H14">
        <v>0</v>
      </c>
      <c r="I14">
        <v>0</v>
      </c>
      <c r="J14">
        <v>0</v>
      </c>
      <c r="K14">
        <v>0.18</v>
      </c>
      <c r="N14" s="2">
        <f t="shared" si="1"/>
        <v>0</v>
      </c>
      <c r="O14" s="2">
        <f t="shared" si="0"/>
        <v>0</v>
      </c>
      <c r="P14" s="2">
        <f t="shared" si="0"/>
        <v>0</v>
      </c>
      <c r="Q14" s="2">
        <f t="shared" si="0"/>
        <v>14.754098360655737</v>
      </c>
    </row>
    <row r="15" spans="2:17" x14ac:dyDescent="0.35">
      <c r="B15" t="s">
        <v>8</v>
      </c>
      <c r="C15" t="s">
        <v>9</v>
      </c>
      <c r="D15" t="s">
        <v>10</v>
      </c>
      <c r="E15" t="s">
        <v>48</v>
      </c>
      <c r="F15" t="s">
        <v>49</v>
      </c>
      <c r="G15">
        <v>14</v>
      </c>
      <c r="H15">
        <v>0</v>
      </c>
      <c r="I15">
        <v>0</v>
      </c>
      <c r="J15">
        <v>0</v>
      </c>
      <c r="K15">
        <v>0.87</v>
      </c>
      <c r="N15" s="2">
        <f t="shared" si="1"/>
        <v>0</v>
      </c>
      <c r="O15" s="2">
        <f t="shared" si="0"/>
        <v>0</v>
      </c>
      <c r="P15" s="2">
        <f t="shared" si="0"/>
        <v>0</v>
      </c>
      <c r="Q15" s="2">
        <f t="shared" si="0"/>
        <v>71.311475409836063</v>
      </c>
    </row>
    <row r="16" spans="2:17" x14ac:dyDescent="0.35">
      <c r="H16" s="2">
        <f>SUM(H2:H15)</f>
        <v>44.199999999999996</v>
      </c>
      <c r="I16" s="2">
        <f t="shared" ref="I16:K16" si="2">SUM(I2:I15)</f>
        <v>40.230000000000004</v>
      </c>
      <c r="J16" s="2">
        <f t="shared" si="2"/>
        <v>29.787500000000005</v>
      </c>
      <c r="K16" s="2">
        <f t="shared" si="2"/>
        <v>1.22</v>
      </c>
      <c r="N16" s="2">
        <f>SUM(N2:N15)</f>
        <v>100</v>
      </c>
      <c r="O16" s="2">
        <f t="shared" ref="O16:Q16" si="3">SUM(O2:O15)</f>
        <v>100</v>
      </c>
      <c r="P16" s="2">
        <f t="shared" si="3"/>
        <v>100</v>
      </c>
      <c r="Q16" s="2">
        <f t="shared" si="3"/>
        <v>100</v>
      </c>
    </row>
    <row r="19" spans="13:23" x14ac:dyDescent="0.35">
      <c r="N19" t="s">
        <v>61</v>
      </c>
      <c r="O19" t="s">
        <v>62</v>
      </c>
      <c r="P19" t="s">
        <v>63</v>
      </c>
      <c r="Q19" t="s">
        <v>64</v>
      </c>
      <c r="T19" t="s">
        <v>61</v>
      </c>
      <c r="U19" t="s">
        <v>62</v>
      </c>
      <c r="V19" t="s">
        <v>63</v>
      </c>
      <c r="W19" t="s">
        <v>64</v>
      </c>
    </row>
    <row r="20" spans="13:23" x14ac:dyDescent="0.35">
      <c r="M20" t="s">
        <v>6</v>
      </c>
      <c r="N20" s="2">
        <f>SUM(H2)</f>
        <v>1.7</v>
      </c>
      <c r="O20" s="2">
        <f>SUM(I2)</f>
        <v>0.63</v>
      </c>
      <c r="P20" s="2">
        <f>SUM(J2)</f>
        <v>0.35</v>
      </c>
      <c r="Q20" s="2">
        <f>SUM(K2)</f>
        <v>0</v>
      </c>
      <c r="S20" t="s">
        <v>6</v>
      </c>
      <c r="T20" s="1">
        <f>COUNTIF(H2,"&gt;0")</f>
        <v>1</v>
      </c>
      <c r="U20" s="1">
        <f>COUNTIF(I2,"&gt;0")</f>
        <v>1</v>
      </c>
      <c r="V20" s="1">
        <f>COUNTIF(J2,"&gt;0")</f>
        <v>1</v>
      </c>
      <c r="W20" s="1">
        <f>COUNTIF(K2,"&gt;0")</f>
        <v>0</v>
      </c>
    </row>
    <row r="21" spans="13:23" x14ac:dyDescent="0.35">
      <c r="M21" t="s">
        <v>14</v>
      </c>
      <c r="N21" s="2">
        <f>SUM(H3:H4)</f>
        <v>1.7</v>
      </c>
      <c r="O21" s="2">
        <f>SUM(I3:I4)</f>
        <v>1.47</v>
      </c>
      <c r="P21" s="2">
        <f>SUM(J3:J4)</f>
        <v>4.0999999999999996</v>
      </c>
      <c r="Q21" s="2">
        <f>SUM(K3:K4)</f>
        <v>0</v>
      </c>
      <c r="S21" t="s">
        <v>14</v>
      </c>
      <c r="T21" s="1">
        <f>COUNTIF(H3:H4,"&gt;0")</f>
        <v>1</v>
      </c>
      <c r="U21" s="1">
        <f>COUNTIF(I3:I4,"&gt;0")</f>
        <v>1</v>
      </c>
      <c r="V21" s="1">
        <f>COUNTIF(J3:J4,"&gt;0")</f>
        <v>2</v>
      </c>
      <c r="W21" s="1">
        <f>COUNTIF(K3:K4,"&gt;0")</f>
        <v>0</v>
      </c>
    </row>
    <row r="22" spans="13:23" x14ac:dyDescent="0.35">
      <c r="M22" t="s">
        <v>23</v>
      </c>
      <c r="N22" s="2">
        <f>SUM(H5)</f>
        <v>8.5</v>
      </c>
      <c r="O22" s="2">
        <f>SUM(I5)</f>
        <v>6.8100000000000005</v>
      </c>
      <c r="P22" s="2">
        <f>SUM(J5)</f>
        <v>7.2750000000000004</v>
      </c>
      <c r="Q22" s="2">
        <f>SUM(K5)</f>
        <v>0</v>
      </c>
      <c r="S22" t="s">
        <v>23</v>
      </c>
      <c r="T22" s="1">
        <f>COUNTIF(H5,"&gt;0")</f>
        <v>1</v>
      </c>
      <c r="U22" s="1">
        <f>COUNTIF(I5,"&gt;0")</f>
        <v>1</v>
      </c>
      <c r="V22" s="1">
        <f>COUNTIF(J5,"&gt;0")</f>
        <v>1</v>
      </c>
      <c r="W22" s="1">
        <f>COUNTIF(K5,"&gt;0")</f>
        <v>0</v>
      </c>
    </row>
    <row r="23" spans="13:23" x14ac:dyDescent="0.35">
      <c r="M23" t="s">
        <v>10</v>
      </c>
      <c r="N23" s="2">
        <f>SUM(H6:H15)</f>
        <v>32.299999999999997</v>
      </c>
      <c r="O23" s="2">
        <f>SUM(I6:I15)</f>
        <v>31.32</v>
      </c>
      <c r="P23" s="2">
        <f>SUM(J6:J15)</f>
        <v>18.062500000000004</v>
      </c>
      <c r="Q23" s="2">
        <f>SUM(K6:K15)</f>
        <v>1.22</v>
      </c>
      <c r="S23" t="s">
        <v>10</v>
      </c>
      <c r="T23" s="1">
        <f>COUNTIF(H6:H15,"&gt;0")</f>
        <v>1</v>
      </c>
      <c r="U23" s="1">
        <f>COUNTIF(I6:I15,"&gt;0")</f>
        <v>3</v>
      </c>
      <c r="V23" s="1">
        <f>COUNTIF(J6:J15,"&gt;0")</f>
        <v>7</v>
      </c>
      <c r="W23" s="1">
        <f>COUNTIF(K6:K15,"&gt;0")</f>
        <v>3</v>
      </c>
    </row>
    <row r="24" spans="13:23" x14ac:dyDescent="0.35">
      <c r="M24" t="s">
        <v>86</v>
      </c>
      <c r="N24" s="2">
        <f>SUM(N20:N23)</f>
        <v>44.199999999999996</v>
      </c>
      <c r="O24" s="2">
        <f t="shared" ref="O24:Q24" si="4">SUM(O20:O23)</f>
        <v>40.230000000000004</v>
      </c>
      <c r="P24" s="2">
        <f t="shared" si="4"/>
        <v>29.787500000000001</v>
      </c>
      <c r="Q24" s="2">
        <f t="shared" si="4"/>
        <v>1.22</v>
      </c>
      <c r="T24" s="1">
        <f>SUM(T20:T23)</f>
        <v>4</v>
      </c>
      <c r="U24" s="1">
        <f t="shared" ref="U24" si="5">SUM(U20:U23)</f>
        <v>6</v>
      </c>
      <c r="V24" s="1">
        <f t="shared" ref="V24" si="6">SUM(V20:V23)</f>
        <v>11</v>
      </c>
      <c r="W24" s="1">
        <f t="shared" ref="W24" si="7">SUM(W20:W23)</f>
        <v>3</v>
      </c>
    </row>
    <row r="27" spans="13:23" x14ac:dyDescent="0.35">
      <c r="N27" t="s">
        <v>61</v>
      </c>
      <c r="O27" t="s">
        <v>62</v>
      </c>
      <c r="P27" t="s">
        <v>63</v>
      </c>
      <c r="Q27" t="s">
        <v>64</v>
      </c>
      <c r="T27" t="s">
        <v>61</v>
      </c>
      <c r="U27" t="s">
        <v>62</v>
      </c>
      <c r="V27" t="s">
        <v>63</v>
      </c>
      <c r="W27" t="s">
        <v>64</v>
      </c>
    </row>
    <row r="28" spans="13:23" x14ac:dyDescent="0.35">
      <c r="M28" t="s">
        <v>6</v>
      </c>
      <c r="N28" s="2">
        <f>N20*100/N$24</f>
        <v>3.8461538461538467</v>
      </c>
      <c r="O28" s="2">
        <f t="shared" ref="O28:Q28" si="8">O20*100/O$24</f>
        <v>1.5659955257270692</v>
      </c>
      <c r="P28" s="2">
        <f t="shared" si="8"/>
        <v>1.1749895090222409</v>
      </c>
      <c r="Q28" s="2">
        <f t="shared" si="8"/>
        <v>0</v>
      </c>
      <c r="S28" t="s">
        <v>6</v>
      </c>
      <c r="T28" s="1">
        <f>T20*100/T$24</f>
        <v>25</v>
      </c>
      <c r="U28" s="1">
        <f t="shared" ref="U28:W28" si="9">U20*100/U$24</f>
        <v>16.666666666666668</v>
      </c>
      <c r="V28" s="1">
        <f t="shared" si="9"/>
        <v>9.0909090909090917</v>
      </c>
      <c r="W28" s="1">
        <f t="shared" si="9"/>
        <v>0</v>
      </c>
    </row>
    <row r="29" spans="13:23" x14ac:dyDescent="0.35">
      <c r="M29" t="s">
        <v>14</v>
      </c>
      <c r="N29" s="2">
        <f t="shared" ref="N29:Q31" si="10">N21*100/N$24</f>
        <v>3.8461538461538467</v>
      </c>
      <c r="O29" s="2">
        <f t="shared" si="10"/>
        <v>3.653989560029828</v>
      </c>
      <c r="P29" s="2">
        <f t="shared" si="10"/>
        <v>13.764162819974819</v>
      </c>
      <c r="Q29" s="2">
        <f t="shared" si="10"/>
        <v>0</v>
      </c>
      <c r="S29" t="s">
        <v>14</v>
      </c>
      <c r="T29" s="1">
        <f t="shared" ref="T29:W29" si="11">T21*100/T$24</f>
        <v>25</v>
      </c>
      <c r="U29" s="1">
        <f t="shared" si="11"/>
        <v>16.666666666666668</v>
      </c>
      <c r="V29" s="1">
        <f t="shared" si="11"/>
        <v>18.181818181818183</v>
      </c>
      <c r="W29" s="1">
        <f t="shared" si="11"/>
        <v>0</v>
      </c>
    </row>
    <row r="30" spans="13:23" x14ac:dyDescent="0.35">
      <c r="M30" t="s">
        <v>23</v>
      </c>
      <c r="N30" s="2">
        <f t="shared" si="10"/>
        <v>19.230769230769234</v>
      </c>
      <c r="O30" s="2">
        <f t="shared" si="10"/>
        <v>16.92766592095451</v>
      </c>
      <c r="P30" s="2">
        <f t="shared" si="10"/>
        <v>24.422996223248006</v>
      </c>
      <c r="Q30" s="2">
        <f t="shared" si="10"/>
        <v>0</v>
      </c>
      <c r="S30" t="s">
        <v>23</v>
      </c>
      <c r="T30" s="1">
        <f t="shared" ref="T30:W30" si="12">T22*100/T$24</f>
        <v>25</v>
      </c>
      <c r="U30" s="1">
        <f t="shared" si="12"/>
        <v>16.666666666666668</v>
      </c>
      <c r="V30" s="1">
        <f t="shared" si="12"/>
        <v>9.0909090909090917</v>
      </c>
      <c r="W30" s="1">
        <f t="shared" si="12"/>
        <v>0</v>
      </c>
    </row>
    <row r="31" spans="13:23" x14ac:dyDescent="0.35">
      <c r="M31" t="s">
        <v>10</v>
      </c>
      <c r="N31" s="2">
        <f t="shared" si="10"/>
        <v>73.07692307692308</v>
      </c>
      <c r="O31" s="2">
        <f t="shared" si="10"/>
        <v>77.852348993288587</v>
      </c>
      <c r="P31" s="2">
        <f t="shared" si="10"/>
        <v>60.63785144775494</v>
      </c>
      <c r="Q31" s="2">
        <f t="shared" si="10"/>
        <v>100</v>
      </c>
      <c r="S31" t="s">
        <v>10</v>
      </c>
      <c r="T31" s="1">
        <f t="shared" ref="T31:W31" si="13">T23*100/T$24</f>
        <v>25</v>
      </c>
      <c r="U31" s="1">
        <f t="shared" si="13"/>
        <v>50</v>
      </c>
      <c r="V31" s="1">
        <f t="shared" si="13"/>
        <v>63.636363636363633</v>
      </c>
      <c r="W31" s="1">
        <f t="shared" si="13"/>
        <v>100</v>
      </c>
    </row>
    <row r="32" spans="13:23" x14ac:dyDescent="0.35">
      <c r="N32" s="2">
        <f>SUM(N28:N31)</f>
        <v>100</v>
      </c>
      <c r="O32" s="2">
        <f t="shared" ref="O32" si="14">SUM(O28:O31)</f>
        <v>100</v>
      </c>
      <c r="P32" s="2">
        <f t="shared" ref="P32" si="15">SUM(P28:P31)</f>
        <v>100</v>
      </c>
      <c r="Q32" s="2">
        <f t="shared" ref="Q32" si="16">SUM(Q28:Q31)</f>
        <v>100</v>
      </c>
      <c r="T32" s="2">
        <f>SUM(T28:T31)</f>
        <v>100</v>
      </c>
      <c r="U32" s="2">
        <f t="shared" ref="U32" si="17">SUM(U28:U31)</f>
        <v>100</v>
      </c>
      <c r="V32" s="2">
        <f t="shared" ref="V32" si="18">SUM(V28:V31)</f>
        <v>100</v>
      </c>
      <c r="W32" s="2">
        <f t="shared" ref="W32" si="19">SUM(W28:W31)</f>
        <v>100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399B5-EC29-45BE-B8D1-8F139B1ECAA2}">
  <dimension ref="B1:AI16"/>
  <sheetViews>
    <sheetView tabSelected="1" workbookViewId="0">
      <selection activeCell="M24" sqref="M24"/>
    </sheetView>
  </sheetViews>
  <sheetFormatPr baseColWidth="10" defaultRowHeight="15.5" x14ac:dyDescent="0.35"/>
  <cols>
    <col min="6" max="6" width="2.83203125" bestFit="1" customWidth="1"/>
    <col min="7" max="8" width="17.83203125" bestFit="1" customWidth="1"/>
    <col min="9" max="9" width="2.83203125" bestFit="1" customWidth="1"/>
    <col min="26" max="26" width="17.83203125" bestFit="1" customWidth="1"/>
  </cols>
  <sheetData>
    <row r="1" spans="2:35" x14ac:dyDescent="0.35">
      <c r="B1" t="s">
        <v>84</v>
      </c>
      <c r="G1" t="s">
        <v>93</v>
      </c>
      <c r="H1" t="s">
        <v>3</v>
      </c>
      <c r="J1" t="s">
        <v>64</v>
      </c>
      <c r="K1" t="s">
        <v>63</v>
      </c>
      <c r="L1" t="s">
        <v>62</v>
      </c>
      <c r="M1" t="s">
        <v>61</v>
      </c>
      <c r="N1" t="s">
        <v>64</v>
      </c>
      <c r="O1" t="s">
        <v>63</v>
      </c>
      <c r="P1" t="s">
        <v>62</v>
      </c>
      <c r="Q1" t="s">
        <v>61</v>
      </c>
      <c r="U1" t="s">
        <v>85</v>
      </c>
      <c r="Z1" t="s">
        <v>3</v>
      </c>
      <c r="AB1" t="s">
        <v>64</v>
      </c>
      <c r="AC1" t="s">
        <v>63</v>
      </c>
      <c r="AD1" t="s">
        <v>62</v>
      </c>
      <c r="AE1" t="s">
        <v>61</v>
      </c>
      <c r="AF1" t="s">
        <v>64</v>
      </c>
      <c r="AG1" t="s">
        <v>63</v>
      </c>
      <c r="AH1" t="s">
        <v>62</v>
      </c>
      <c r="AI1" t="s">
        <v>61</v>
      </c>
    </row>
    <row r="2" spans="2:35" x14ac:dyDescent="0.35">
      <c r="F2">
        <v>1</v>
      </c>
      <c r="G2" s="9" t="s">
        <v>22</v>
      </c>
      <c r="H2" t="s">
        <v>45</v>
      </c>
      <c r="I2">
        <v>13</v>
      </c>
      <c r="J2">
        <v>0.18</v>
      </c>
      <c r="K2">
        <v>0</v>
      </c>
      <c r="L2">
        <v>0</v>
      </c>
      <c r="M2">
        <v>0</v>
      </c>
      <c r="N2" s="6">
        <f>J2*100/J$16</f>
        <v>14.754098360655737</v>
      </c>
      <c r="O2" s="6">
        <f t="shared" ref="O2:Q15" si="0">K2*100/K$16</f>
        <v>0</v>
      </c>
      <c r="P2" s="6">
        <f t="shared" si="0"/>
        <v>0</v>
      </c>
      <c r="Q2" s="6">
        <f t="shared" si="0"/>
        <v>0</v>
      </c>
      <c r="Z2" t="s">
        <v>45</v>
      </c>
      <c r="AA2">
        <v>13</v>
      </c>
      <c r="AB2">
        <v>0.18</v>
      </c>
      <c r="AC2">
        <v>0</v>
      </c>
      <c r="AD2">
        <v>0</v>
      </c>
      <c r="AE2">
        <v>0</v>
      </c>
      <c r="AF2" s="6">
        <f>AB2*100/AB$16</f>
        <v>14.754098360655737</v>
      </c>
      <c r="AG2" s="6">
        <f t="shared" ref="AG2:AI15" si="1">AC2*100/AC$16</f>
        <v>0</v>
      </c>
      <c r="AH2" s="6">
        <f t="shared" si="1"/>
        <v>0</v>
      </c>
      <c r="AI2" s="6">
        <f t="shared" si="1"/>
        <v>0</v>
      </c>
    </row>
    <row r="3" spans="2:35" x14ac:dyDescent="0.35">
      <c r="F3">
        <v>2</v>
      </c>
      <c r="G3" s="9" t="s">
        <v>16</v>
      </c>
      <c r="H3" t="s">
        <v>49</v>
      </c>
      <c r="I3">
        <v>14</v>
      </c>
      <c r="J3">
        <v>0.87</v>
      </c>
      <c r="K3">
        <v>0</v>
      </c>
      <c r="L3">
        <v>0</v>
      </c>
      <c r="M3">
        <v>0</v>
      </c>
      <c r="N3" s="6">
        <f t="shared" ref="N3:N15" si="2">J3*100/J$16</f>
        <v>71.311475409836063</v>
      </c>
      <c r="O3" s="6">
        <f t="shared" si="0"/>
        <v>0</v>
      </c>
      <c r="P3" s="6">
        <f t="shared" si="0"/>
        <v>0</v>
      </c>
      <c r="Q3" s="6">
        <f t="shared" si="0"/>
        <v>0</v>
      </c>
      <c r="Z3" t="s">
        <v>49</v>
      </c>
      <c r="AA3">
        <v>14</v>
      </c>
      <c r="AB3">
        <v>0.87</v>
      </c>
      <c r="AC3">
        <v>0</v>
      </c>
      <c r="AD3">
        <v>0</v>
      </c>
      <c r="AE3">
        <v>0</v>
      </c>
      <c r="AF3" s="6">
        <f t="shared" ref="AF3:AF15" si="3">AB3*100/AB$16</f>
        <v>71.311475409836063</v>
      </c>
      <c r="AG3" s="6">
        <f t="shared" si="1"/>
        <v>0</v>
      </c>
      <c r="AH3" s="6">
        <f t="shared" si="1"/>
        <v>0</v>
      </c>
      <c r="AI3" s="6">
        <f t="shared" si="1"/>
        <v>0</v>
      </c>
    </row>
    <row r="4" spans="2:35" x14ac:dyDescent="0.35">
      <c r="F4">
        <v>3</v>
      </c>
      <c r="G4" s="9" t="s">
        <v>17</v>
      </c>
      <c r="H4" t="s">
        <v>33</v>
      </c>
      <c r="I4">
        <v>11</v>
      </c>
      <c r="J4">
        <v>0</v>
      </c>
      <c r="K4">
        <v>0</v>
      </c>
      <c r="L4">
        <v>0.18</v>
      </c>
      <c r="M4">
        <v>0</v>
      </c>
      <c r="N4" s="6">
        <f t="shared" si="2"/>
        <v>0</v>
      </c>
      <c r="O4" s="6">
        <f t="shared" si="0"/>
        <v>0</v>
      </c>
      <c r="P4" s="8">
        <f t="shared" si="0"/>
        <v>0.44742729306487694</v>
      </c>
      <c r="Q4" s="6">
        <f t="shared" si="0"/>
        <v>0</v>
      </c>
      <c r="Z4" t="s">
        <v>33</v>
      </c>
      <c r="AA4">
        <v>11</v>
      </c>
      <c r="AB4">
        <v>0</v>
      </c>
      <c r="AC4">
        <v>0</v>
      </c>
      <c r="AD4">
        <v>0.18</v>
      </c>
      <c r="AE4">
        <v>0</v>
      </c>
      <c r="AF4" s="6">
        <f t="shared" si="3"/>
        <v>0</v>
      </c>
      <c r="AG4" s="6">
        <f t="shared" si="1"/>
        <v>0</v>
      </c>
      <c r="AH4" s="8">
        <f t="shared" si="1"/>
        <v>0.44742729306487694</v>
      </c>
      <c r="AI4" s="6">
        <f t="shared" si="1"/>
        <v>0</v>
      </c>
    </row>
    <row r="5" spans="2:35" x14ac:dyDescent="0.35">
      <c r="F5">
        <v>4</v>
      </c>
      <c r="G5" s="9" t="s">
        <v>25</v>
      </c>
      <c r="H5" t="s">
        <v>19</v>
      </c>
      <c r="I5">
        <v>6</v>
      </c>
      <c r="J5">
        <v>0</v>
      </c>
      <c r="K5">
        <v>0.17499999999999999</v>
      </c>
      <c r="L5">
        <v>0</v>
      </c>
      <c r="M5">
        <v>0</v>
      </c>
      <c r="N5" s="6">
        <f t="shared" si="2"/>
        <v>0</v>
      </c>
      <c r="O5" s="6">
        <f t="shared" si="0"/>
        <v>0.58749475451112043</v>
      </c>
      <c r="P5" s="6">
        <f t="shared" si="0"/>
        <v>0</v>
      </c>
      <c r="Q5" s="6">
        <f t="shared" si="0"/>
        <v>0</v>
      </c>
      <c r="Z5" t="s">
        <v>47</v>
      </c>
      <c r="AA5">
        <v>12</v>
      </c>
      <c r="AB5">
        <v>0</v>
      </c>
      <c r="AC5">
        <v>1.3</v>
      </c>
      <c r="AD5">
        <v>2.4</v>
      </c>
      <c r="AE5">
        <v>0</v>
      </c>
      <c r="AF5" s="6">
        <f t="shared" si="3"/>
        <v>0</v>
      </c>
      <c r="AG5" s="6">
        <f t="shared" si="1"/>
        <v>4.3642467477968943</v>
      </c>
      <c r="AH5" s="6">
        <f t="shared" si="1"/>
        <v>5.9656972408650253</v>
      </c>
      <c r="AI5" s="6">
        <f t="shared" si="1"/>
        <v>0</v>
      </c>
    </row>
    <row r="6" spans="2:35" x14ac:dyDescent="0.35">
      <c r="F6">
        <v>5</v>
      </c>
      <c r="G6" s="9" t="s">
        <v>18</v>
      </c>
      <c r="H6" t="s">
        <v>20</v>
      </c>
      <c r="I6">
        <v>7</v>
      </c>
      <c r="J6">
        <v>0</v>
      </c>
      <c r="K6">
        <v>0.17499999999999999</v>
      </c>
      <c r="L6">
        <v>0</v>
      </c>
      <c r="M6">
        <v>0</v>
      </c>
      <c r="N6" s="6">
        <f t="shared" si="2"/>
        <v>0</v>
      </c>
      <c r="O6" s="6">
        <f t="shared" si="0"/>
        <v>0.58749475451112043</v>
      </c>
      <c r="P6" s="6">
        <f t="shared" si="0"/>
        <v>0</v>
      </c>
      <c r="Q6" s="6">
        <f t="shared" si="0"/>
        <v>0</v>
      </c>
      <c r="Z6" t="s">
        <v>17</v>
      </c>
      <c r="AA6">
        <v>3</v>
      </c>
      <c r="AB6">
        <v>0</v>
      </c>
      <c r="AC6">
        <v>3.2875000000000001</v>
      </c>
      <c r="AD6">
        <v>1.47</v>
      </c>
      <c r="AE6">
        <v>1.7</v>
      </c>
      <c r="AF6" s="6">
        <f t="shared" si="3"/>
        <v>0</v>
      </c>
      <c r="AG6" s="6">
        <f t="shared" si="1"/>
        <v>11.03650860260176</v>
      </c>
      <c r="AH6" s="6">
        <f t="shared" si="1"/>
        <v>3.653989560029828</v>
      </c>
      <c r="AI6" s="6">
        <f t="shared" si="1"/>
        <v>3.8461538461538458</v>
      </c>
    </row>
    <row r="7" spans="2:35" x14ac:dyDescent="0.35">
      <c r="F7">
        <v>6</v>
      </c>
      <c r="G7" s="9" t="s">
        <v>19</v>
      </c>
      <c r="H7" t="s">
        <v>32</v>
      </c>
      <c r="I7">
        <v>10</v>
      </c>
      <c r="J7">
        <v>0</v>
      </c>
      <c r="K7">
        <v>0.16250000000000001</v>
      </c>
      <c r="L7">
        <v>0</v>
      </c>
      <c r="M7">
        <v>0</v>
      </c>
      <c r="N7" s="6">
        <f t="shared" si="2"/>
        <v>0</v>
      </c>
      <c r="O7" s="6">
        <f t="shared" si="0"/>
        <v>0.54553084347461178</v>
      </c>
      <c r="P7" s="6">
        <f t="shared" si="0"/>
        <v>0</v>
      </c>
      <c r="Q7" s="6">
        <f t="shared" si="0"/>
        <v>0</v>
      </c>
      <c r="Z7" t="s">
        <v>25</v>
      </c>
      <c r="AA7">
        <v>4</v>
      </c>
      <c r="AB7">
        <v>0</v>
      </c>
      <c r="AC7">
        <v>7.2750000000000004</v>
      </c>
      <c r="AD7">
        <v>6.8100000000000005</v>
      </c>
      <c r="AE7">
        <v>8.5</v>
      </c>
      <c r="AF7" s="6">
        <f t="shared" si="3"/>
        <v>0</v>
      </c>
      <c r="AG7" s="6">
        <f t="shared" si="1"/>
        <v>24.422996223248003</v>
      </c>
      <c r="AH7" s="6">
        <f t="shared" si="1"/>
        <v>16.92766592095451</v>
      </c>
      <c r="AI7" s="6">
        <f t="shared" si="1"/>
        <v>19.23076923076923</v>
      </c>
    </row>
    <row r="8" spans="2:35" x14ac:dyDescent="0.35">
      <c r="F8">
        <v>7</v>
      </c>
      <c r="G8" s="9" t="s">
        <v>20</v>
      </c>
      <c r="H8" t="s">
        <v>16</v>
      </c>
      <c r="I8">
        <v>2</v>
      </c>
      <c r="J8">
        <v>0</v>
      </c>
      <c r="K8">
        <v>0.8125</v>
      </c>
      <c r="L8">
        <v>0</v>
      </c>
      <c r="M8">
        <v>0</v>
      </c>
      <c r="N8" s="6">
        <f t="shared" si="2"/>
        <v>0</v>
      </c>
      <c r="O8" s="6">
        <f t="shared" si="0"/>
        <v>2.7276542173730589</v>
      </c>
      <c r="P8" s="6">
        <f t="shared" si="0"/>
        <v>0</v>
      </c>
      <c r="Q8" s="6">
        <f t="shared" si="0"/>
        <v>0</v>
      </c>
      <c r="Z8" t="s">
        <v>18</v>
      </c>
      <c r="AA8">
        <v>5</v>
      </c>
      <c r="AB8">
        <v>0.17</v>
      </c>
      <c r="AC8">
        <v>11.487500000000001</v>
      </c>
      <c r="AD8">
        <v>28.740000000000002</v>
      </c>
      <c r="AE8">
        <v>32.299999999999997</v>
      </c>
      <c r="AF8" s="6">
        <f t="shared" si="3"/>
        <v>13.934426229508198</v>
      </c>
      <c r="AG8" s="6">
        <f t="shared" si="1"/>
        <v>38.564834242551399</v>
      </c>
      <c r="AH8" s="6">
        <f t="shared" si="1"/>
        <v>71.439224459358684</v>
      </c>
      <c r="AI8" s="6">
        <f t="shared" si="1"/>
        <v>73.076923076923066</v>
      </c>
    </row>
    <row r="9" spans="2:35" x14ac:dyDescent="0.35">
      <c r="F9">
        <v>8</v>
      </c>
      <c r="G9" s="9" t="s">
        <v>43</v>
      </c>
      <c r="H9" t="s">
        <v>31</v>
      </c>
      <c r="I9">
        <v>9</v>
      </c>
      <c r="J9">
        <v>0</v>
      </c>
      <c r="K9">
        <v>1.3125</v>
      </c>
      <c r="L9">
        <v>0</v>
      </c>
      <c r="M9">
        <v>0</v>
      </c>
      <c r="N9" s="6">
        <f t="shared" si="2"/>
        <v>0</v>
      </c>
      <c r="O9" s="6">
        <f t="shared" si="0"/>
        <v>4.4062106588334027</v>
      </c>
      <c r="P9" s="6">
        <f t="shared" si="0"/>
        <v>0</v>
      </c>
      <c r="Q9" s="6">
        <f t="shared" si="0"/>
        <v>0</v>
      </c>
      <c r="Z9" t="s">
        <v>22</v>
      </c>
      <c r="AA9">
        <v>1</v>
      </c>
      <c r="AB9">
        <v>0</v>
      </c>
      <c r="AC9">
        <v>0.35</v>
      </c>
      <c r="AD9">
        <v>0.63</v>
      </c>
      <c r="AE9">
        <v>1.7</v>
      </c>
      <c r="AF9" s="6">
        <f t="shared" si="3"/>
        <v>0</v>
      </c>
      <c r="AG9" s="6">
        <f t="shared" si="1"/>
        <v>1.1749895090222406</v>
      </c>
      <c r="AH9" s="6">
        <f t="shared" si="1"/>
        <v>1.5659955257270692</v>
      </c>
      <c r="AI9" s="6">
        <f t="shared" si="1"/>
        <v>3.8461538461538458</v>
      </c>
    </row>
    <row r="10" spans="2:35" x14ac:dyDescent="0.35">
      <c r="F10">
        <v>9</v>
      </c>
      <c r="G10" s="9" t="s">
        <v>31</v>
      </c>
      <c r="H10" t="s">
        <v>17</v>
      </c>
      <c r="I10">
        <v>3</v>
      </c>
      <c r="J10">
        <v>0</v>
      </c>
      <c r="K10">
        <v>3.2875000000000001</v>
      </c>
      <c r="L10">
        <v>1.47</v>
      </c>
      <c r="M10">
        <v>1.7</v>
      </c>
      <c r="N10" s="6">
        <f t="shared" si="2"/>
        <v>0</v>
      </c>
      <c r="O10" s="6">
        <f t="shared" si="0"/>
        <v>11.036508602601762</v>
      </c>
      <c r="P10" s="6">
        <f t="shared" si="0"/>
        <v>3.653989560029828</v>
      </c>
      <c r="Q10" s="6">
        <f t="shared" si="0"/>
        <v>3.8461538461538467</v>
      </c>
      <c r="Z10" t="s">
        <v>32</v>
      </c>
      <c r="AA10">
        <v>10</v>
      </c>
      <c r="AB10">
        <v>0</v>
      </c>
      <c r="AC10">
        <v>0.16250000000000001</v>
      </c>
      <c r="AD10">
        <v>0</v>
      </c>
      <c r="AE10">
        <v>0</v>
      </c>
      <c r="AF10" s="6">
        <f t="shared" si="3"/>
        <v>0</v>
      </c>
      <c r="AG10" s="6">
        <f t="shared" si="1"/>
        <v>0.54553084347461178</v>
      </c>
      <c r="AH10" s="6">
        <f t="shared" si="1"/>
        <v>0</v>
      </c>
      <c r="AI10" s="6">
        <f t="shared" si="1"/>
        <v>0</v>
      </c>
    </row>
    <row r="11" spans="2:35" x14ac:dyDescent="0.35">
      <c r="F11">
        <v>10</v>
      </c>
      <c r="G11" s="9" t="s">
        <v>32</v>
      </c>
      <c r="H11" t="s">
        <v>43</v>
      </c>
      <c r="I11">
        <v>8</v>
      </c>
      <c r="J11">
        <v>0</v>
      </c>
      <c r="K11">
        <v>3.4499999999999997</v>
      </c>
      <c r="L11">
        <v>0</v>
      </c>
      <c r="M11">
        <v>0</v>
      </c>
      <c r="N11" s="6">
        <f t="shared" si="2"/>
        <v>0</v>
      </c>
      <c r="O11" s="6">
        <f t="shared" si="0"/>
        <v>11.582039446076374</v>
      </c>
      <c r="P11" s="6">
        <f t="shared" si="0"/>
        <v>0</v>
      </c>
      <c r="Q11" s="6">
        <f t="shared" si="0"/>
        <v>0</v>
      </c>
      <c r="Z11" t="s">
        <v>43</v>
      </c>
      <c r="AA11">
        <v>8</v>
      </c>
      <c r="AB11">
        <v>0</v>
      </c>
      <c r="AC11">
        <v>3.4499999999999997</v>
      </c>
      <c r="AD11">
        <v>0</v>
      </c>
      <c r="AE11">
        <v>0</v>
      </c>
      <c r="AF11" s="6">
        <f t="shared" si="3"/>
        <v>0</v>
      </c>
      <c r="AG11" s="6">
        <f t="shared" si="1"/>
        <v>11.582039446076372</v>
      </c>
      <c r="AH11" s="6">
        <f t="shared" si="1"/>
        <v>0</v>
      </c>
      <c r="AI11" s="6">
        <f t="shared" si="1"/>
        <v>0</v>
      </c>
    </row>
    <row r="12" spans="2:35" x14ac:dyDescent="0.35">
      <c r="F12">
        <v>11</v>
      </c>
      <c r="G12" s="9" t="s">
        <v>33</v>
      </c>
      <c r="H12" t="s">
        <v>47</v>
      </c>
      <c r="I12">
        <v>12</v>
      </c>
      <c r="J12">
        <v>0</v>
      </c>
      <c r="K12">
        <v>1.3</v>
      </c>
      <c r="L12">
        <v>2.4</v>
      </c>
      <c r="M12">
        <v>0</v>
      </c>
      <c r="N12" s="6">
        <f t="shared" si="2"/>
        <v>0</v>
      </c>
      <c r="O12" s="6">
        <f t="shared" si="0"/>
        <v>4.3642467477968943</v>
      </c>
      <c r="P12" s="6">
        <f t="shared" si="0"/>
        <v>5.9656972408650253</v>
      </c>
      <c r="Q12" s="6">
        <f t="shared" si="0"/>
        <v>0</v>
      </c>
      <c r="Z12" t="s">
        <v>16</v>
      </c>
      <c r="AA12">
        <v>2</v>
      </c>
      <c r="AB12">
        <v>0</v>
      </c>
      <c r="AC12">
        <v>0.8125</v>
      </c>
      <c r="AD12">
        <v>0</v>
      </c>
      <c r="AE12">
        <v>0</v>
      </c>
      <c r="AF12" s="6">
        <f t="shared" si="3"/>
        <v>0</v>
      </c>
      <c r="AG12" s="6">
        <f t="shared" si="1"/>
        <v>2.7276542173730589</v>
      </c>
      <c r="AH12" s="6">
        <f t="shared" si="1"/>
        <v>0</v>
      </c>
      <c r="AI12" s="6">
        <f t="shared" si="1"/>
        <v>0</v>
      </c>
    </row>
    <row r="13" spans="2:35" x14ac:dyDescent="0.35">
      <c r="F13">
        <v>12</v>
      </c>
      <c r="G13" s="9" t="s">
        <v>47</v>
      </c>
      <c r="H13" t="s">
        <v>22</v>
      </c>
      <c r="I13">
        <v>1</v>
      </c>
      <c r="J13">
        <v>0</v>
      </c>
      <c r="K13">
        <v>0.35</v>
      </c>
      <c r="L13">
        <v>0.63</v>
      </c>
      <c r="M13">
        <v>1.7</v>
      </c>
      <c r="N13" s="6">
        <f t="shared" si="2"/>
        <v>0</v>
      </c>
      <c r="O13" s="6">
        <f t="shared" si="0"/>
        <v>1.1749895090222409</v>
      </c>
      <c r="P13" s="6">
        <f t="shared" si="0"/>
        <v>1.5659955257270692</v>
      </c>
      <c r="Q13" s="6">
        <f t="shared" si="0"/>
        <v>3.8461538461538467</v>
      </c>
      <c r="Z13" t="s">
        <v>19</v>
      </c>
      <c r="AA13">
        <v>6</v>
      </c>
      <c r="AB13">
        <v>0</v>
      </c>
      <c r="AC13">
        <v>0.17499999999999999</v>
      </c>
      <c r="AD13">
        <v>0</v>
      </c>
      <c r="AE13">
        <v>0</v>
      </c>
      <c r="AF13" s="6">
        <f t="shared" si="3"/>
        <v>0</v>
      </c>
      <c r="AG13" s="6">
        <f t="shared" si="1"/>
        <v>0.58749475451112032</v>
      </c>
      <c r="AH13" s="6">
        <f t="shared" si="1"/>
        <v>0</v>
      </c>
      <c r="AI13" s="6">
        <f t="shared" si="1"/>
        <v>0</v>
      </c>
    </row>
    <row r="14" spans="2:35" x14ac:dyDescent="0.35">
      <c r="F14">
        <v>13</v>
      </c>
      <c r="G14" s="9" t="s">
        <v>45</v>
      </c>
      <c r="H14" t="s">
        <v>25</v>
      </c>
      <c r="I14">
        <v>4</v>
      </c>
      <c r="J14">
        <v>0</v>
      </c>
      <c r="K14">
        <v>7.2750000000000004</v>
      </c>
      <c r="L14">
        <v>6.8100000000000005</v>
      </c>
      <c r="M14">
        <v>8.5</v>
      </c>
      <c r="N14" s="6">
        <f t="shared" si="2"/>
        <v>0</v>
      </c>
      <c r="O14" s="6">
        <f t="shared" si="0"/>
        <v>24.422996223248006</v>
      </c>
      <c r="P14" s="6">
        <f t="shared" si="0"/>
        <v>16.92766592095451</v>
      </c>
      <c r="Q14" s="6">
        <f t="shared" si="0"/>
        <v>19.230769230769234</v>
      </c>
      <c r="Z14" t="s">
        <v>20</v>
      </c>
      <c r="AA14">
        <v>7</v>
      </c>
      <c r="AB14">
        <v>0</v>
      </c>
      <c r="AC14">
        <v>0.17499999999999999</v>
      </c>
      <c r="AD14">
        <v>0</v>
      </c>
      <c r="AE14">
        <v>0</v>
      </c>
      <c r="AF14" s="6">
        <f t="shared" si="3"/>
        <v>0</v>
      </c>
      <c r="AG14" s="6">
        <f t="shared" si="1"/>
        <v>0.58749475451112032</v>
      </c>
      <c r="AH14" s="6">
        <f t="shared" si="1"/>
        <v>0</v>
      </c>
      <c r="AI14" s="6">
        <f t="shared" si="1"/>
        <v>0</v>
      </c>
    </row>
    <row r="15" spans="2:35" x14ac:dyDescent="0.35">
      <c r="F15">
        <v>14</v>
      </c>
      <c r="G15" s="9" t="s">
        <v>49</v>
      </c>
      <c r="H15" t="s">
        <v>18</v>
      </c>
      <c r="I15">
        <v>5</v>
      </c>
      <c r="J15">
        <v>0.17</v>
      </c>
      <c r="K15">
        <v>11.487500000000001</v>
      </c>
      <c r="L15">
        <v>28.740000000000002</v>
      </c>
      <c r="M15">
        <v>32.299999999999997</v>
      </c>
      <c r="N15" s="6">
        <f t="shared" si="2"/>
        <v>13.934426229508198</v>
      </c>
      <c r="O15" s="6">
        <f t="shared" si="0"/>
        <v>38.564834242551406</v>
      </c>
      <c r="P15" s="6">
        <f t="shared" si="0"/>
        <v>71.439224459358684</v>
      </c>
      <c r="Q15" s="6">
        <f t="shared" si="0"/>
        <v>73.07692307692308</v>
      </c>
      <c r="Z15" t="s">
        <v>31</v>
      </c>
      <c r="AA15">
        <v>9</v>
      </c>
      <c r="AB15">
        <v>0</v>
      </c>
      <c r="AC15">
        <v>1.3125</v>
      </c>
      <c r="AD15">
        <v>0</v>
      </c>
      <c r="AE15">
        <v>0</v>
      </c>
      <c r="AF15" s="6">
        <f t="shared" si="3"/>
        <v>0</v>
      </c>
      <c r="AG15" s="6">
        <f t="shared" si="1"/>
        <v>4.4062106588334027</v>
      </c>
      <c r="AH15" s="6">
        <f t="shared" si="1"/>
        <v>0</v>
      </c>
      <c r="AI15" s="6">
        <f t="shared" si="1"/>
        <v>0</v>
      </c>
    </row>
    <row r="16" spans="2:35" x14ac:dyDescent="0.35">
      <c r="J16">
        <f>SUM(J2:J15)</f>
        <v>1.22</v>
      </c>
      <c r="K16">
        <f t="shared" ref="K16:M16" si="4">SUM(K2:K15)</f>
        <v>29.787500000000001</v>
      </c>
      <c r="L16">
        <f t="shared" si="4"/>
        <v>40.230000000000004</v>
      </c>
      <c r="M16">
        <f t="shared" si="4"/>
        <v>44.199999999999996</v>
      </c>
      <c r="N16" s="7">
        <f t="shared" ref="N16" si="5">SUM(N2:N15)</f>
        <v>100</v>
      </c>
      <c r="O16" s="7">
        <f t="shared" ref="O16" si="6">SUM(O2:O15)</f>
        <v>100</v>
      </c>
      <c r="P16" s="7">
        <f t="shared" ref="P16" si="7">SUM(P2:P15)</f>
        <v>100</v>
      </c>
      <c r="Q16" s="7">
        <f t="shared" ref="Q16" si="8">SUM(Q2:Q15)</f>
        <v>100</v>
      </c>
      <c r="AB16">
        <f>SUM(AB2:AB15)</f>
        <v>1.22</v>
      </c>
      <c r="AC16">
        <f t="shared" ref="AC16:AE16" si="9">SUM(AC2:AC15)</f>
        <v>29.787500000000005</v>
      </c>
      <c r="AD16">
        <f t="shared" si="9"/>
        <v>40.230000000000004</v>
      </c>
      <c r="AE16">
        <f t="shared" si="9"/>
        <v>44.2</v>
      </c>
      <c r="AF16">
        <f t="shared" ref="AF16" si="10">SUM(AF2:AF15)</f>
        <v>100</v>
      </c>
      <c r="AG16">
        <f t="shared" ref="AG16" si="11">SUM(AG2:AG15)</f>
        <v>99.999999999999986</v>
      </c>
      <c r="AH16">
        <f t="shared" ref="AH16" si="12">SUM(AH2:AH15)</f>
        <v>100</v>
      </c>
      <c r="AI16">
        <f t="shared" ref="AI16" si="13">SUM(AI2:AI15)</f>
        <v>99.999999999999986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Zoo cuanti Pre</vt:lpstr>
      <vt:lpstr>Zoo cuanti </vt:lpstr>
      <vt:lpstr>Biodiversidad</vt:lpstr>
      <vt:lpstr>Zoo cuanti Vaca</vt:lpstr>
      <vt:lpstr>Dendro Vaca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William Lopez</cp:lastModifiedBy>
  <dcterms:created xsi:type="dcterms:W3CDTF">2022-12-05T21:58:35Z</dcterms:created>
  <dcterms:modified xsi:type="dcterms:W3CDTF">2023-03-14T02:17:52Z</dcterms:modified>
</cp:coreProperties>
</file>